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28" windowWidth="15396" windowHeight="6912" tabRatio="832" activeTab="6"/>
  </bookViews>
  <sheets>
    <sheet name="Ranking" sheetId="184" r:id="rId1"/>
    <sheet name="Results" sheetId="191" r:id="rId2"/>
    <sheet name="Pools A B C" sheetId="187" r:id="rId3"/>
    <sheet name="Best Scorer Men" sheetId="182" r:id="rId4"/>
    <sheet name="Stats Men" sheetId="186" r:id="rId5"/>
    <sheet name="Best Scorer Women" sheetId="183" r:id="rId6"/>
    <sheet name="Stats Women" sheetId="190" r:id="rId7"/>
    <sheet name="Feuil1" sheetId="192" r:id="rId8"/>
  </sheets>
  <definedNames>
    <definedName name="_xlnm.Print_Titles" localSheetId="3">'Best Scorer Men'!$2:$3</definedName>
    <definedName name="_xlnm.Print_Titles" localSheetId="5">'Best Scorer Women'!$2:$3</definedName>
    <definedName name="_xlnm.Print_Titles" localSheetId="4">'Stats Men'!$J:$J,'Stats Men'!$1:$1</definedName>
    <definedName name="_xlnm.Print_Titles" localSheetId="6">'Stats Women'!$J:$J,'Stats Women'!$1:$1</definedName>
    <definedName name="_xlnm.Print_Area" localSheetId="3">'Best Scorer Men'!$A$1:$F$42</definedName>
    <definedName name="_xlnm.Print_Area" localSheetId="0">Ranking!$A$1:$D$28</definedName>
    <definedName name="_xlnm.Print_Area" localSheetId="1">Results!$A$1:$J$81</definedName>
  </definedNames>
  <calcPr calcId="145621"/>
</workbook>
</file>

<file path=xl/calcChain.xml><?xml version="1.0" encoding="utf-8"?>
<calcChain xmlns="http://schemas.openxmlformats.org/spreadsheetml/2006/main">
  <c r="AQ42" i="187" l="1"/>
  <c r="AP42" i="187"/>
  <c r="AQ40" i="187"/>
  <c r="AP40" i="187"/>
  <c r="AQ38" i="187"/>
  <c r="AP38" i="187"/>
  <c r="AQ36" i="187"/>
  <c r="AP36" i="187"/>
  <c r="AQ31" i="187"/>
  <c r="AP31" i="187"/>
  <c r="AQ29" i="187"/>
  <c r="AP29" i="187"/>
  <c r="AQ27" i="187"/>
  <c r="AP27" i="187"/>
  <c r="AQ25" i="187"/>
  <c r="AP25" i="187"/>
  <c r="AQ21" i="187"/>
  <c r="AP21" i="187"/>
  <c r="AQ19" i="187"/>
  <c r="AP19" i="187"/>
  <c r="AQ17" i="187"/>
  <c r="AP17" i="187"/>
  <c r="AQ15" i="187"/>
  <c r="AP15" i="187"/>
  <c r="AQ10" i="187"/>
  <c r="AP10" i="187"/>
  <c r="AQ8" i="187"/>
  <c r="AP8" i="187"/>
  <c r="AQ6" i="187"/>
  <c r="AP6" i="187"/>
  <c r="AP4" i="187"/>
  <c r="AQ4" i="187"/>
  <c r="AD42" i="187"/>
  <c r="AC42" i="187"/>
  <c r="AD40" i="187"/>
  <c r="AC40" i="187"/>
  <c r="AD38" i="187"/>
  <c r="AC38" i="187"/>
  <c r="AD36" i="187"/>
  <c r="AC36" i="187"/>
  <c r="AB42" i="187"/>
  <c r="AB40" i="187"/>
  <c r="AB38" i="187"/>
  <c r="AB36" i="187"/>
  <c r="AD31" i="187"/>
  <c r="AC31" i="187"/>
  <c r="AD29" i="187"/>
  <c r="AC29" i="187"/>
  <c r="AD27" i="187"/>
  <c r="AC27" i="187"/>
  <c r="AD25" i="187"/>
  <c r="AC25" i="187"/>
  <c r="AE25" i="187" s="1"/>
  <c r="AB31" i="187"/>
  <c r="AB29" i="187"/>
  <c r="AB27" i="187"/>
  <c r="AB25" i="187"/>
  <c r="AD21" i="187"/>
  <c r="AE21" i="187" s="1"/>
  <c r="AC21" i="187"/>
  <c r="AD19" i="187"/>
  <c r="AC19" i="187"/>
  <c r="AD17" i="187"/>
  <c r="AE17" i="187" s="1"/>
  <c r="AC17" i="187"/>
  <c r="AD15" i="187"/>
  <c r="AC15" i="187"/>
  <c r="AE15" i="187" s="1"/>
  <c r="AB21" i="187"/>
  <c r="AB19" i="187"/>
  <c r="AB17" i="187"/>
  <c r="AB15" i="187"/>
  <c r="AB4" i="187"/>
  <c r="AD10" i="187"/>
  <c r="AC10" i="187"/>
  <c r="AE10" i="187" s="1"/>
  <c r="AD8" i="187"/>
  <c r="AC8" i="187"/>
  <c r="AD6" i="187"/>
  <c r="AC6" i="187"/>
  <c r="AE6" i="187" s="1"/>
  <c r="AE4" i="187"/>
  <c r="AD4" i="187"/>
  <c r="AC4" i="187"/>
  <c r="AB10" i="187"/>
  <c r="AB8" i="187"/>
  <c r="AB6" i="187"/>
  <c r="AE27" i="187" l="1"/>
  <c r="AE31" i="187"/>
  <c r="AE38" i="187"/>
  <c r="AE42" i="187"/>
  <c r="AE19" i="187"/>
  <c r="AE8" i="187"/>
  <c r="AE29" i="187"/>
  <c r="AE36" i="187"/>
  <c r="AE40" i="187"/>
  <c r="E7" i="183"/>
  <c r="D7" i="183"/>
  <c r="C7" i="183"/>
  <c r="B7" i="183"/>
  <c r="E16" i="183"/>
  <c r="D16" i="183"/>
  <c r="F16" i="183" s="1"/>
  <c r="C16" i="183"/>
  <c r="B16" i="183"/>
  <c r="E8" i="183"/>
  <c r="D8" i="183"/>
  <c r="C8" i="183"/>
  <c r="B8" i="183"/>
  <c r="E29" i="183"/>
  <c r="F29" i="183" s="1"/>
  <c r="D29" i="183"/>
  <c r="C29" i="183"/>
  <c r="B29" i="183"/>
  <c r="E12" i="183"/>
  <c r="D12" i="183"/>
  <c r="C12" i="183"/>
  <c r="B12" i="183"/>
  <c r="E4" i="183"/>
  <c r="D4" i="183"/>
  <c r="F4" i="183" s="1"/>
  <c r="C4" i="183"/>
  <c r="B4" i="183"/>
  <c r="E9" i="183"/>
  <c r="D9" i="183"/>
  <c r="C9" i="183"/>
  <c r="B9" i="183"/>
  <c r="E6" i="183"/>
  <c r="D6" i="183"/>
  <c r="C6" i="183"/>
  <c r="B6" i="183"/>
  <c r="E20" i="183"/>
  <c r="D20" i="183"/>
  <c r="F20" i="183" s="1"/>
  <c r="C20" i="183"/>
  <c r="B20" i="183"/>
  <c r="E22" i="183"/>
  <c r="D22" i="183"/>
  <c r="C22" i="183"/>
  <c r="B22" i="183"/>
  <c r="E15" i="183"/>
  <c r="D15" i="183"/>
  <c r="C15" i="183"/>
  <c r="B15" i="183"/>
  <c r="E18" i="183"/>
  <c r="D18" i="183"/>
  <c r="F18" i="183" s="1"/>
  <c r="C18" i="183"/>
  <c r="B18" i="183"/>
  <c r="E31" i="183"/>
  <c r="D31" i="183"/>
  <c r="C31" i="183"/>
  <c r="B31" i="183"/>
  <c r="E27" i="183"/>
  <c r="F27" i="183" s="1"/>
  <c r="D27" i="183"/>
  <c r="C27" i="183"/>
  <c r="B27" i="183"/>
  <c r="E26" i="183"/>
  <c r="D26" i="183"/>
  <c r="C26" i="183"/>
  <c r="B26" i="183"/>
  <c r="E23" i="183"/>
  <c r="D23" i="183"/>
  <c r="C23" i="183"/>
  <c r="B23" i="183"/>
  <c r="E11" i="183"/>
  <c r="D11" i="183"/>
  <c r="C11" i="183"/>
  <c r="B11" i="183"/>
  <c r="E14" i="183"/>
  <c r="D14" i="183"/>
  <c r="F14" i="183" s="1"/>
  <c r="C14" i="183"/>
  <c r="B14" i="183"/>
  <c r="E24" i="183"/>
  <c r="D24" i="183"/>
  <c r="C24" i="183"/>
  <c r="B24" i="183"/>
  <c r="E19" i="183"/>
  <c r="D19" i="183"/>
  <c r="F19" i="183" s="1"/>
  <c r="C19" i="183"/>
  <c r="B19" i="183"/>
  <c r="E21" i="183"/>
  <c r="D21" i="183"/>
  <c r="C21" i="183"/>
  <c r="B21" i="183"/>
  <c r="E13" i="183"/>
  <c r="D13" i="183"/>
  <c r="C13" i="183"/>
  <c r="B13" i="183"/>
  <c r="E5" i="183"/>
  <c r="D5" i="183"/>
  <c r="F5" i="183" s="1"/>
  <c r="C5" i="183"/>
  <c r="B5" i="183"/>
  <c r="E25" i="183"/>
  <c r="F25" i="183" s="1"/>
  <c r="D25" i="183"/>
  <c r="C25" i="183"/>
  <c r="B25" i="183"/>
  <c r="E30" i="183"/>
  <c r="D30" i="183"/>
  <c r="C30" i="183"/>
  <c r="B30" i="183"/>
  <c r="E10" i="183"/>
  <c r="D10" i="183"/>
  <c r="C10" i="183"/>
  <c r="B10" i="183"/>
  <c r="E17" i="183"/>
  <c r="D17" i="183"/>
  <c r="C17" i="183"/>
  <c r="B17" i="183"/>
  <c r="E32" i="183"/>
  <c r="F32" i="183" s="1"/>
  <c r="D32" i="183"/>
  <c r="C32" i="183"/>
  <c r="B32" i="183"/>
  <c r="E28" i="183"/>
  <c r="D28" i="183"/>
  <c r="C28" i="183"/>
  <c r="B28" i="183"/>
  <c r="F9" i="183"/>
  <c r="F31" i="183"/>
  <c r="F26" i="183"/>
  <c r="F30" i="183"/>
  <c r="F28" i="183"/>
  <c r="C40" i="182"/>
  <c r="C26" i="182"/>
  <c r="C4" i="182"/>
  <c r="C17" i="182"/>
  <c r="C10" i="182"/>
  <c r="C15" i="182"/>
  <c r="C13" i="182"/>
  <c r="C34" i="182"/>
  <c r="C28" i="182"/>
  <c r="C37" i="182"/>
  <c r="C7" i="182"/>
  <c r="C8" i="182"/>
  <c r="C9" i="182"/>
  <c r="C22" i="182"/>
  <c r="C31" i="182"/>
  <c r="C41" i="182"/>
  <c r="C30" i="182"/>
  <c r="C33" i="182"/>
  <c r="C27" i="182"/>
  <c r="C23" i="182"/>
  <c r="C16" i="182"/>
  <c r="C21" i="182"/>
  <c r="C20" i="182"/>
  <c r="C36" i="182"/>
  <c r="C6" i="182"/>
  <c r="C12" i="182"/>
  <c r="C19" i="182"/>
  <c r="C18" i="182"/>
  <c r="C11" i="182"/>
  <c r="C24" i="182"/>
  <c r="C38" i="182"/>
  <c r="C39" i="182"/>
  <c r="C32" i="182"/>
  <c r="C35" i="182"/>
  <c r="C14" i="182"/>
  <c r="C5" i="182"/>
  <c r="C29" i="182"/>
  <c r="C25" i="182"/>
  <c r="B40" i="182"/>
  <c r="B26" i="182"/>
  <c r="B4" i="182"/>
  <c r="B17" i="182"/>
  <c r="B10" i="182"/>
  <c r="B15" i="182"/>
  <c r="B13" i="182"/>
  <c r="B34" i="182"/>
  <c r="B28" i="182"/>
  <c r="B37" i="182"/>
  <c r="B7" i="182"/>
  <c r="B8" i="182"/>
  <c r="B9" i="182"/>
  <c r="B22" i="182"/>
  <c r="B31" i="182"/>
  <c r="B41" i="182"/>
  <c r="B30" i="182"/>
  <c r="B33" i="182"/>
  <c r="B27" i="182"/>
  <c r="B23" i="182"/>
  <c r="B16" i="182"/>
  <c r="B21" i="182"/>
  <c r="B20" i="182"/>
  <c r="B36" i="182"/>
  <c r="B6" i="182"/>
  <c r="B12" i="182"/>
  <c r="B19" i="182"/>
  <c r="B18" i="182"/>
  <c r="B11" i="182"/>
  <c r="B24" i="182"/>
  <c r="B38" i="182"/>
  <c r="B39" i="182"/>
  <c r="B32" i="182"/>
  <c r="B35" i="182"/>
  <c r="B14" i="182"/>
  <c r="B5" i="182"/>
  <c r="B29" i="182"/>
  <c r="B25" i="182"/>
  <c r="D40" i="182"/>
  <c r="D26" i="182"/>
  <c r="D4" i="182"/>
  <c r="D17" i="182"/>
  <c r="D10" i="182"/>
  <c r="D15" i="182"/>
  <c r="D13" i="182"/>
  <c r="D34" i="182"/>
  <c r="D28" i="182"/>
  <c r="D37" i="182"/>
  <c r="D7" i="182"/>
  <c r="D8" i="182"/>
  <c r="D9" i="182"/>
  <c r="D22" i="182"/>
  <c r="D31" i="182"/>
  <c r="D41" i="182"/>
  <c r="D30" i="182"/>
  <c r="D33" i="182"/>
  <c r="D27" i="182"/>
  <c r="D23" i="182"/>
  <c r="D16" i="182"/>
  <c r="D21" i="182"/>
  <c r="D20" i="182"/>
  <c r="D36" i="182"/>
  <c r="D6" i="182"/>
  <c r="D12" i="182"/>
  <c r="D19" i="182"/>
  <c r="D18" i="182"/>
  <c r="D11" i="182"/>
  <c r="D24" i="182"/>
  <c r="D38" i="182"/>
  <c r="D39" i="182"/>
  <c r="D32" i="182"/>
  <c r="D35" i="182"/>
  <c r="D14" i="182"/>
  <c r="D5" i="182"/>
  <c r="D29" i="182"/>
  <c r="D25" i="182"/>
  <c r="E4" i="182"/>
  <c r="E35" i="182"/>
  <c r="F35" i="182" s="1"/>
  <c r="E14" i="182"/>
  <c r="E5" i="182"/>
  <c r="E29" i="182"/>
  <c r="F10" i="183" l="1"/>
  <c r="F21" i="183"/>
  <c r="F11" i="183"/>
  <c r="F15" i="183"/>
  <c r="F6" i="183"/>
  <c r="F12" i="183"/>
  <c r="F8" i="183"/>
  <c r="F7" i="183"/>
  <c r="F14" i="182"/>
  <c r="F17" i="183"/>
  <c r="F13" i="183"/>
  <c r="F23" i="183"/>
  <c r="F22" i="183"/>
  <c r="F24" i="183"/>
  <c r="F29" i="182"/>
  <c r="F4" i="182"/>
  <c r="F5" i="182"/>
  <c r="U42" i="187"/>
  <c r="U40" i="187"/>
  <c r="U38" i="187"/>
  <c r="U36" i="187"/>
  <c r="U31" i="187"/>
  <c r="U29" i="187"/>
  <c r="U27" i="187"/>
  <c r="U25" i="187"/>
  <c r="U21" i="187"/>
  <c r="U19" i="187"/>
  <c r="U17" i="187"/>
  <c r="U15" i="187"/>
  <c r="U10" i="187"/>
  <c r="U8" i="187"/>
  <c r="U6" i="187"/>
  <c r="U4" i="187"/>
  <c r="E7" i="182" l="1"/>
  <c r="F7" i="182" s="1"/>
  <c r="AS28" i="190" l="1"/>
  <c r="AS27" i="190"/>
  <c r="AS26" i="190"/>
  <c r="AL28" i="190"/>
  <c r="AL27" i="190"/>
  <c r="AL26" i="190"/>
  <c r="AE28" i="190"/>
  <c r="AE27" i="190"/>
  <c r="AE26" i="190"/>
  <c r="X28" i="190"/>
  <c r="X27" i="190"/>
  <c r="X26" i="190"/>
  <c r="Q28" i="190"/>
  <c r="Q27" i="190"/>
  <c r="Q26" i="190"/>
  <c r="I28" i="190"/>
  <c r="J28" i="190"/>
  <c r="I26" i="190"/>
  <c r="J26" i="190"/>
  <c r="E40" i="182" l="1"/>
  <c r="F40" i="182" s="1"/>
  <c r="E34" i="182"/>
  <c r="F34" i="182" s="1"/>
  <c r="E37" i="182"/>
  <c r="F37" i="182" s="1"/>
  <c r="E41" i="182"/>
  <c r="F41" i="182" s="1"/>
  <c r="E36" i="182"/>
  <c r="F36" i="182" s="1"/>
  <c r="E38" i="182"/>
  <c r="F38" i="182" s="1"/>
  <c r="F79" i="190" l="1"/>
  <c r="E79" i="190"/>
  <c r="D79" i="190"/>
  <c r="C79" i="190"/>
  <c r="F78" i="190"/>
  <c r="E78" i="190"/>
  <c r="D78" i="190"/>
  <c r="C78" i="190"/>
  <c r="F77" i="190"/>
  <c r="E77" i="190"/>
  <c r="D77" i="190"/>
  <c r="C77" i="190"/>
  <c r="F76" i="190"/>
  <c r="E76" i="190"/>
  <c r="D76" i="190"/>
  <c r="C76" i="190"/>
  <c r="F75" i="190"/>
  <c r="E75" i="190"/>
  <c r="D75" i="190"/>
  <c r="C75" i="190"/>
  <c r="F74" i="190"/>
  <c r="E74" i="190"/>
  <c r="D74" i="190"/>
  <c r="C74" i="190"/>
  <c r="F69" i="190"/>
  <c r="E69" i="190"/>
  <c r="D69" i="190"/>
  <c r="C69" i="190"/>
  <c r="F68" i="190"/>
  <c r="E68" i="190"/>
  <c r="D68" i="190"/>
  <c r="C68" i="190"/>
  <c r="F67" i="190"/>
  <c r="E67" i="190"/>
  <c r="D67" i="190"/>
  <c r="C67" i="190"/>
  <c r="F66" i="190"/>
  <c r="E66" i="190"/>
  <c r="D66" i="190"/>
  <c r="C66" i="190"/>
  <c r="F65" i="190"/>
  <c r="E65" i="190"/>
  <c r="D65" i="190"/>
  <c r="C65" i="190"/>
  <c r="F64" i="190"/>
  <c r="E64" i="190"/>
  <c r="D64" i="190"/>
  <c r="C64" i="190"/>
  <c r="F59" i="190"/>
  <c r="E59" i="190"/>
  <c r="D59" i="190"/>
  <c r="C59" i="190"/>
  <c r="F58" i="190"/>
  <c r="E58" i="190"/>
  <c r="D58" i="190"/>
  <c r="C58" i="190"/>
  <c r="F57" i="190"/>
  <c r="E57" i="190"/>
  <c r="D57" i="190"/>
  <c r="C57" i="190"/>
  <c r="F56" i="190"/>
  <c r="E56" i="190"/>
  <c r="D56" i="190"/>
  <c r="C56" i="190"/>
  <c r="F55" i="190"/>
  <c r="E55" i="190"/>
  <c r="D55" i="190"/>
  <c r="C55" i="190"/>
  <c r="F54" i="190"/>
  <c r="E54" i="190"/>
  <c r="D54" i="190"/>
  <c r="C54" i="190"/>
  <c r="F49" i="190"/>
  <c r="E49" i="190"/>
  <c r="D49" i="190"/>
  <c r="C49" i="190"/>
  <c r="F48" i="190"/>
  <c r="E48" i="190"/>
  <c r="D48" i="190"/>
  <c r="C48" i="190"/>
  <c r="F47" i="190"/>
  <c r="E47" i="190"/>
  <c r="D47" i="190"/>
  <c r="C47" i="190"/>
  <c r="F46" i="190"/>
  <c r="E46" i="190"/>
  <c r="D46" i="190"/>
  <c r="C46" i="190"/>
  <c r="F45" i="190"/>
  <c r="E45" i="190"/>
  <c r="D45" i="190"/>
  <c r="C45" i="190"/>
  <c r="F44" i="190"/>
  <c r="E44" i="190"/>
  <c r="D44" i="190"/>
  <c r="C44" i="190"/>
  <c r="F39" i="190"/>
  <c r="E39" i="190"/>
  <c r="D39" i="190"/>
  <c r="C39" i="190"/>
  <c r="F38" i="190"/>
  <c r="E38" i="190"/>
  <c r="D38" i="190"/>
  <c r="C38" i="190"/>
  <c r="F37" i="190"/>
  <c r="E37" i="190"/>
  <c r="D37" i="190"/>
  <c r="C37" i="190"/>
  <c r="F36" i="190"/>
  <c r="E36" i="190"/>
  <c r="D36" i="190"/>
  <c r="C36" i="190"/>
  <c r="F35" i="190"/>
  <c r="E35" i="190"/>
  <c r="D35" i="190"/>
  <c r="C35" i="190"/>
  <c r="F34" i="190"/>
  <c r="E34" i="190"/>
  <c r="D34" i="190"/>
  <c r="C34" i="190"/>
  <c r="F29" i="190"/>
  <c r="E29" i="190"/>
  <c r="D29" i="190"/>
  <c r="C29" i="190"/>
  <c r="F28" i="190"/>
  <c r="E28" i="190"/>
  <c r="D28" i="190"/>
  <c r="C28" i="190"/>
  <c r="F27" i="190"/>
  <c r="E27" i="190"/>
  <c r="D27" i="190"/>
  <c r="C27" i="190"/>
  <c r="F26" i="190"/>
  <c r="E26" i="190"/>
  <c r="D26" i="190"/>
  <c r="C26" i="190"/>
  <c r="F25" i="190"/>
  <c r="E25" i="190"/>
  <c r="D25" i="190"/>
  <c r="C25" i="190"/>
  <c r="F24" i="190"/>
  <c r="E24" i="190"/>
  <c r="D24" i="190"/>
  <c r="C24" i="190"/>
  <c r="F19" i="190"/>
  <c r="E19" i="190"/>
  <c r="D19" i="190"/>
  <c r="C19" i="190"/>
  <c r="F18" i="190"/>
  <c r="E18" i="190"/>
  <c r="D18" i="190"/>
  <c r="C18" i="190"/>
  <c r="F17" i="190"/>
  <c r="E17" i="190"/>
  <c r="D17" i="190"/>
  <c r="C17" i="190"/>
  <c r="F16" i="190"/>
  <c r="E16" i="190"/>
  <c r="D16" i="190"/>
  <c r="C16" i="190"/>
  <c r="F15" i="190"/>
  <c r="E15" i="190"/>
  <c r="D15" i="190"/>
  <c r="C15" i="190"/>
  <c r="F14" i="190"/>
  <c r="E14" i="190"/>
  <c r="D14" i="190"/>
  <c r="C14" i="190"/>
  <c r="F9" i="190"/>
  <c r="E9" i="190"/>
  <c r="D9" i="190"/>
  <c r="C9" i="190"/>
  <c r="F8" i="190"/>
  <c r="E8" i="190"/>
  <c r="D8" i="190"/>
  <c r="C8" i="190"/>
  <c r="F7" i="190"/>
  <c r="E7" i="190"/>
  <c r="D7" i="190"/>
  <c r="C7" i="190"/>
  <c r="F6" i="190"/>
  <c r="E6" i="190"/>
  <c r="D6" i="190"/>
  <c r="C6" i="190"/>
  <c r="F5" i="190"/>
  <c r="E5" i="190"/>
  <c r="D5" i="190"/>
  <c r="C5" i="190"/>
  <c r="F4" i="190"/>
  <c r="E4" i="190"/>
  <c r="D4" i="190"/>
  <c r="C4" i="190"/>
  <c r="AL4" i="190"/>
  <c r="AL5" i="190"/>
  <c r="AL6" i="190"/>
  <c r="AL7" i="190"/>
  <c r="AL8" i="190"/>
  <c r="AL9" i="190"/>
  <c r="AF11" i="190"/>
  <c r="AJ7" i="190" s="1"/>
  <c r="AG11" i="190"/>
  <c r="AK4" i="190" s="1"/>
  <c r="AH11" i="190"/>
  <c r="AI11" i="190"/>
  <c r="AL14" i="190"/>
  <c r="AL15" i="190"/>
  <c r="AL16" i="190"/>
  <c r="AL17" i="190"/>
  <c r="AK18" i="190"/>
  <c r="AL18" i="190"/>
  <c r="AL19" i="190"/>
  <c r="AF21" i="190"/>
  <c r="AJ14" i="190" s="1"/>
  <c r="AG21" i="190"/>
  <c r="AK19" i="190" s="1"/>
  <c r="AH21" i="190"/>
  <c r="AI21" i="190"/>
  <c r="AL24" i="190"/>
  <c r="AL25" i="190"/>
  <c r="AJ26" i="190"/>
  <c r="AL29" i="190"/>
  <c r="AF31" i="190"/>
  <c r="AJ29" i="190" s="1"/>
  <c r="AG31" i="190"/>
  <c r="AK26" i="190" s="1"/>
  <c r="AH31" i="190"/>
  <c r="AI31" i="190"/>
  <c r="AL34" i="190"/>
  <c r="AL35" i="190"/>
  <c r="AL36" i="190"/>
  <c r="AL37" i="190"/>
  <c r="AL38" i="190"/>
  <c r="AL39" i="190"/>
  <c r="AF41" i="190"/>
  <c r="AJ36" i="190" s="1"/>
  <c r="AG41" i="190"/>
  <c r="AK36" i="190" s="1"/>
  <c r="AH41" i="190"/>
  <c r="AI41" i="190"/>
  <c r="AL44" i="190"/>
  <c r="AL45" i="190"/>
  <c r="AL46" i="190"/>
  <c r="AL47" i="190"/>
  <c r="AL48" i="190"/>
  <c r="AL49" i="190"/>
  <c r="AF51" i="190"/>
  <c r="AJ46" i="190" s="1"/>
  <c r="AG51" i="190"/>
  <c r="AK48" i="190" s="1"/>
  <c r="AH51" i="190"/>
  <c r="AI51" i="190"/>
  <c r="AL54" i="190"/>
  <c r="AL55" i="190"/>
  <c r="AL56" i="190"/>
  <c r="AL57" i="190"/>
  <c r="AL58" i="190"/>
  <c r="AL59" i="190"/>
  <c r="AF61" i="190"/>
  <c r="AG61" i="190"/>
  <c r="AH61" i="190"/>
  <c r="AI61" i="190"/>
  <c r="AL64" i="190"/>
  <c r="AL65" i="190"/>
  <c r="AL66" i="190"/>
  <c r="AL67" i="190"/>
  <c r="AL68" i="190"/>
  <c r="AL69" i="190"/>
  <c r="AF71" i="190"/>
  <c r="AG71" i="190"/>
  <c r="AH71" i="190"/>
  <c r="AI71" i="190"/>
  <c r="AL74" i="190"/>
  <c r="AL75" i="190"/>
  <c r="AL76" i="190"/>
  <c r="AL77" i="190"/>
  <c r="AL78" i="190"/>
  <c r="AL79" i="190"/>
  <c r="AF81" i="190"/>
  <c r="AJ58" i="190" s="1"/>
  <c r="AG81" i="190"/>
  <c r="AK55" i="190" s="1"/>
  <c r="AH81" i="190"/>
  <c r="AI81" i="190"/>
  <c r="AJ28" i="190" l="1"/>
  <c r="AK28" i="190"/>
  <c r="AJ18" i="190"/>
  <c r="AJ8" i="190"/>
  <c r="AJ4" i="190"/>
  <c r="AK8" i="190"/>
  <c r="AJ79" i="190"/>
  <c r="AJ74" i="190"/>
  <c r="AJ59" i="190"/>
  <c r="AJ76" i="190"/>
  <c r="AJ67" i="190"/>
  <c r="AJ69" i="190"/>
  <c r="AJ64" i="190"/>
  <c r="AJ55" i="190"/>
  <c r="AJ54" i="190"/>
  <c r="AJ78" i="190"/>
  <c r="AJ66" i="190"/>
  <c r="AJ57" i="190"/>
  <c r="AK74" i="190"/>
  <c r="AK69" i="190"/>
  <c r="AK70" i="190"/>
  <c r="AK66" i="190"/>
  <c r="AK57" i="190"/>
  <c r="AK78" i="190"/>
  <c r="AK76" i="190"/>
  <c r="AK67" i="190"/>
  <c r="AK79" i="190"/>
  <c r="AK54" i="190"/>
  <c r="AK6" i="190"/>
  <c r="AJ19" i="190"/>
  <c r="AJ9" i="190"/>
  <c r="AJ48" i="190"/>
  <c r="AK16" i="190"/>
  <c r="AK60" i="190"/>
  <c r="AJ16" i="190"/>
  <c r="AK9" i="190"/>
  <c r="AJ6" i="190"/>
  <c r="AJ77" i="190"/>
  <c r="AK56" i="190"/>
  <c r="AK38" i="190"/>
  <c r="AK64" i="190"/>
  <c r="AK59" i="190"/>
  <c r="AJ56" i="190"/>
  <c r="AJ38" i="190"/>
  <c r="AK45" i="190"/>
  <c r="AK47" i="190"/>
  <c r="AJ45" i="190"/>
  <c r="AK35" i="190"/>
  <c r="AK50" i="190"/>
  <c r="AJ35" i="190"/>
  <c r="AK25" i="190"/>
  <c r="AJ47" i="190"/>
  <c r="AK44" i="190"/>
  <c r="AK40" i="190"/>
  <c r="AK37" i="190"/>
  <c r="AJ25" i="190"/>
  <c r="AK15" i="190"/>
  <c r="AK49" i="190"/>
  <c r="AJ44" i="190"/>
  <c r="AJ37" i="190"/>
  <c r="AK34" i="190"/>
  <c r="AK30" i="190"/>
  <c r="AK27" i="190"/>
  <c r="AJ15" i="190"/>
  <c r="AK5" i="190"/>
  <c r="AK75" i="190"/>
  <c r="AK68" i="190"/>
  <c r="AJ49" i="190"/>
  <c r="AK46" i="190"/>
  <c r="AK39" i="190"/>
  <c r="AJ34" i="190"/>
  <c r="AJ27" i="190"/>
  <c r="AK24" i="190"/>
  <c r="AK20" i="190"/>
  <c r="AK17" i="190"/>
  <c r="AJ5" i="190"/>
  <c r="AJ75" i="190"/>
  <c r="AJ81" i="190" s="1"/>
  <c r="AJ68" i="190"/>
  <c r="AK65" i="190"/>
  <c r="AK58" i="190"/>
  <c r="AJ39" i="190"/>
  <c r="AK29" i="190"/>
  <c r="AJ24" i="190"/>
  <c r="AJ17" i="190"/>
  <c r="AK14" i="190"/>
  <c r="AK10" i="190"/>
  <c r="AK7" i="190"/>
  <c r="AK80" i="190"/>
  <c r="AK77" i="190"/>
  <c r="AJ65" i="190"/>
  <c r="AW61" i="190"/>
  <c r="AV61" i="190"/>
  <c r="AU61" i="190"/>
  <c r="AT61" i="190"/>
  <c r="AP61" i="190"/>
  <c r="AO61" i="190"/>
  <c r="AN61" i="190"/>
  <c r="AM61" i="190"/>
  <c r="AB61" i="190"/>
  <c r="AA61" i="190"/>
  <c r="Z61" i="190"/>
  <c r="Y61" i="190"/>
  <c r="U61" i="190"/>
  <c r="T61" i="190"/>
  <c r="S61" i="190"/>
  <c r="R61" i="190"/>
  <c r="N61" i="190"/>
  <c r="M61" i="190"/>
  <c r="L61" i="190"/>
  <c r="K61" i="190"/>
  <c r="D60" i="190"/>
  <c r="AS59" i="190"/>
  <c r="AE59" i="190"/>
  <c r="X59" i="190"/>
  <c r="Q59" i="190"/>
  <c r="J59" i="190"/>
  <c r="I59" i="190"/>
  <c r="AS58" i="190"/>
  <c r="AE58" i="190"/>
  <c r="X58" i="190"/>
  <c r="Q58" i="190"/>
  <c r="J58" i="190"/>
  <c r="I58" i="190"/>
  <c r="AS57" i="190"/>
  <c r="AE57" i="190"/>
  <c r="X57" i="190"/>
  <c r="Q57" i="190"/>
  <c r="J57" i="190"/>
  <c r="I57" i="190"/>
  <c r="AS56" i="190"/>
  <c r="AE56" i="190"/>
  <c r="X56" i="190"/>
  <c r="Q56" i="190"/>
  <c r="J56" i="190"/>
  <c r="I56" i="190"/>
  <c r="AS55" i="190"/>
  <c r="AE55" i="190"/>
  <c r="X55" i="190"/>
  <c r="Q55" i="190"/>
  <c r="J55" i="190"/>
  <c r="I55" i="190"/>
  <c r="AS54" i="190"/>
  <c r="AE54" i="190"/>
  <c r="X54" i="190"/>
  <c r="Q54" i="190"/>
  <c r="J54" i="190"/>
  <c r="I54" i="190"/>
  <c r="C61" i="190"/>
  <c r="AW71" i="190"/>
  <c r="AV71" i="190"/>
  <c r="AU71" i="190"/>
  <c r="AT71" i="190"/>
  <c r="AP71" i="190"/>
  <c r="AO71" i="190"/>
  <c r="AN71" i="190"/>
  <c r="AM71" i="190"/>
  <c r="AB71" i="190"/>
  <c r="AA71" i="190"/>
  <c r="Z71" i="190"/>
  <c r="Y71" i="190"/>
  <c r="U71" i="190"/>
  <c r="T71" i="190"/>
  <c r="S71" i="190"/>
  <c r="R71" i="190"/>
  <c r="N71" i="190"/>
  <c r="M71" i="190"/>
  <c r="L71" i="190"/>
  <c r="K71" i="190"/>
  <c r="D70" i="190"/>
  <c r="AS69" i="190"/>
  <c r="AE69" i="190"/>
  <c r="X69" i="190"/>
  <c r="Q69" i="190"/>
  <c r="J69" i="190"/>
  <c r="I69" i="190"/>
  <c r="AS68" i="190"/>
  <c r="AE68" i="190"/>
  <c r="X68" i="190"/>
  <c r="Q68" i="190"/>
  <c r="J68" i="190"/>
  <c r="I68" i="190"/>
  <c r="AS67" i="190"/>
  <c r="AE67" i="190"/>
  <c r="X67" i="190"/>
  <c r="Q67" i="190"/>
  <c r="J67" i="190"/>
  <c r="I67" i="190"/>
  <c r="AS66" i="190"/>
  <c r="AE66" i="190"/>
  <c r="X66" i="190"/>
  <c r="Q66" i="190"/>
  <c r="J66" i="190"/>
  <c r="I66" i="190"/>
  <c r="AS65" i="190"/>
  <c r="AE65" i="190"/>
  <c r="X65" i="190"/>
  <c r="Q65" i="190"/>
  <c r="J65" i="190"/>
  <c r="I65" i="190"/>
  <c r="D71" i="190"/>
  <c r="AS64" i="190"/>
  <c r="AE64" i="190"/>
  <c r="X64" i="190"/>
  <c r="Q64" i="190"/>
  <c r="J64" i="190"/>
  <c r="I64" i="190"/>
  <c r="F71" i="190"/>
  <c r="AJ11" i="190" l="1"/>
  <c r="AJ71" i="190"/>
  <c r="AK71" i="190"/>
  <c r="AJ61" i="190"/>
  <c r="AK61" i="190"/>
  <c r="AK81" i="190"/>
  <c r="AK11" i="190"/>
  <c r="AK21" i="190"/>
  <c r="AK41" i="190"/>
  <c r="AJ21" i="190"/>
  <c r="AK51" i="190"/>
  <c r="AJ31" i="190"/>
  <c r="D61" i="190"/>
  <c r="E61" i="190"/>
  <c r="AJ51" i="190"/>
  <c r="F61" i="190"/>
  <c r="AK31" i="190"/>
  <c r="C71" i="190"/>
  <c r="AJ41" i="190"/>
  <c r="E71" i="190"/>
  <c r="AS79" i="190" l="1"/>
  <c r="AS78" i="190"/>
  <c r="AS77" i="190"/>
  <c r="AS76" i="190"/>
  <c r="AS75" i="190"/>
  <c r="AS74" i="190"/>
  <c r="AS49" i="190"/>
  <c r="AS48" i="190"/>
  <c r="AS47" i="190"/>
  <c r="AS46" i="190"/>
  <c r="AS45" i="190"/>
  <c r="AS44" i="190"/>
  <c r="AS39" i="190"/>
  <c r="AS38" i="190"/>
  <c r="AS37" i="190"/>
  <c r="AS36" i="190"/>
  <c r="AS35" i="190"/>
  <c r="AS34" i="190"/>
  <c r="AS29" i="190"/>
  <c r="AS25" i="190"/>
  <c r="AS24" i="190"/>
  <c r="AS19" i="190"/>
  <c r="AS18" i="190"/>
  <c r="AS17" i="190"/>
  <c r="AS16" i="190"/>
  <c r="AS15" i="190"/>
  <c r="AS14" i="190"/>
  <c r="AS9" i="190"/>
  <c r="AS8" i="190"/>
  <c r="AS7" i="190"/>
  <c r="AS6" i="190"/>
  <c r="AS5" i="190"/>
  <c r="AS4" i="190"/>
  <c r="AE79" i="190"/>
  <c r="AE78" i="190"/>
  <c r="AE77" i="190"/>
  <c r="AE76" i="190"/>
  <c r="AE75" i="190"/>
  <c r="AE74" i="190"/>
  <c r="AE49" i="190"/>
  <c r="AE48" i="190"/>
  <c r="AE47" i="190"/>
  <c r="AE46" i="190"/>
  <c r="AE45" i="190"/>
  <c r="AE44" i="190"/>
  <c r="AE39" i="190"/>
  <c r="AE38" i="190"/>
  <c r="AE37" i="190"/>
  <c r="AE36" i="190"/>
  <c r="AE35" i="190"/>
  <c r="AE34" i="190"/>
  <c r="AE29" i="190"/>
  <c r="AE25" i="190"/>
  <c r="AE24" i="190"/>
  <c r="AE19" i="190"/>
  <c r="AE18" i="190"/>
  <c r="AE17" i="190"/>
  <c r="AE16" i="190"/>
  <c r="AE15" i="190"/>
  <c r="AE14" i="190"/>
  <c r="AE9" i="190"/>
  <c r="AE8" i="190"/>
  <c r="AE7" i="190"/>
  <c r="AE6" i="190"/>
  <c r="AE5" i="190"/>
  <c r="AE4" i="190"/>
  <c r="X79" i="190"/>
  <c r="X78" i="190"/>
  <c r="X77" i="190"/>
  <c r="X76" i="190"/>
  <c r="X75" i="190"/>
  <c r="X74" i="190"/>
  <c r="X49" i="190"/>
  <c r="X48" i="190"/>
  <c r="X47" i="190"/>
  <c r="X46" i="190"/>
  <c r="X45" i="190"/>
  <c r="X44" i="190"/>
  <c r="X39" i="190"/>
  <c r="X38" i="190"/>
  <c r="X37" i="190"/>
  <c r="X36" i="190"/>
  <c r="X35" i="190"/>
  <c r="X34" i="190"/>
  <c r="X29" i="190"/>
  <c r="X25" i="190"/>
  <c r="X24" i="190"/>
  <c r="X19" i="190"/>
  <c r="X18" i="190"/>
  <c r="X17" i="190"/>
  <c r="X16" i="190"/>
  <c r="X15" i="190"/>
  <c r="X14" i="190"/>
  <c r="X9" i="190"/>
  <c r="X8" i="190"/>
  <c r="X7" i="190"/>
  <c r="X6" i="190"/>
  <c r="X5" i="190"/>
  <c r="X4" i="190"/>
  <c r="Q79" i="190"/>
  <c r="Q78" i="190"/>
  <c r="Q77" i="190"/>
  <c r="Q76" i="190"/>
  <c r="Q75" i="190"/>
  <c r="Q74" i="190"/>
  <c r="Q49" i="190"/>
  <c r="Q48" i="190"/>
  <c r="Q47" i="190"/>
  <c r="Q46" i="190"/>
  <c r="Q45" i="190"/>
  <c r="Q44" i="190"/>
  <c r="Q39" i="190"/>
  <c r="Q38" i="190"/>
  <c r="Q37" i="190"/>
  <c r="Q36" i="190"/>
  <c r="Q35" i="190"/>
  <c r="Q34" i="190"/>
  <c r="Q29" i="190"/>
  <c r="Q25" i="190"/>
  <c r="Q24" i="190"/>
  <c r="Q19" i="190"/>
  <c r="Q18" i="190"/>
  <c r="Q17" i="190"/>
  <c r="Q16" i="190"/>
  <c r="Q15" i="190"/>
  <c r="Q14" i="190"/>
  <c r="Q9" i="190"/>
  <c r="Q8" i="190"/>
  <c r="Q7" i="190"/>
  <c r="Q6" i="190"/>
  <c r="Q5" i="190"/>
  <c r="Q4" i="190"/>
  <c r="I79" i="190"/>
  <c r="I78" i="190"/>
  <c r="I77" i="190"/>
  <c r="I76" i="190"/>
  <c r="I75" i="190"/>
  <c r="I74" i="190"/>
  <c r="I49" i="190"/>
  <c r="I48" i="190"/>
  <c r="I47" i="190"/>
  <c r="I46" i="190"/>
  <c r="I45" i="190"/>
  <c r="I44" i="190"/>
  <c r="I39" i="190"/>
  <c r="I38" i="190"/>
  <c r="I37" i="190"/>
  <c r="I36" i="190"/>
  <c r="I35" i="190"/>
  <c r="I34" i="190"/>
  <c r="I29" i="190"/>
  <c r="I27" i="190"/>
  <c r="I25" i="190"/>
  <c r="I24" i="190"/>
  <c r="I19" i="190"/>
  <c r="I18" i="190"/>
  <c r="I17" i="190"/>
  <c r="I16" i="190"/>
  <c r="I15" i="190"/>
  <c r="I14" i="190"/>
  <c r="I9" i="190"/>
  <c r="I8" i="190"/>
  <c r="I7" i="190"/>
  <c r="I6" i="190"/>
  <c r="I5" i="190"/>
  <c r="I4" i="190"/>
  <c r="J79" i="190"/>
  <c r="J78" i="190"/>
  <c r="J77" i="190"/>
  <c r="J76" i="190"/>
  <c r="J75" i="190"/>
  <c r="J74" i="190"/>
  <c r="J49" i="190"/>
  <c r="J48" i="190"/>
  <c r="J47" i="190"/>
  <c r="J46" i="190"/>
  <c r="J45" i="190"/>
  <c r="J44" i="190"/>
  <c r="J39" i="190"/>
  <c r="J38" i="190"/>
  <c r="J37" i="190"/>
  <c r="J36" i="190"/>
  <c r="J35" i="190"/>
  <c r="J34" i="190"/>
  <c r="J29" i="190"/>
  <c r="J27" i="190"/>
  <c r="J25" i="190"/>
  <c r="J24" i="190"/>
  <c r="J19" i="190"/>
  <c r="J18" i="190"/>
  <c r="J17" i="190"/>
  <c r="J16" i="190"/>
  <c r="J15" i="190"/>
  <c r="J14" i="190"/>
  <c r="J9" i="190"/>
  <c r="J8" i="190"/>
  <c r="J7" i="190"/>
  <c r="J6" i="190"/>
  <c r="J5" i="190"/>
  <c r="J4" i="190"/>
  <c r="I6" i="186"/>
  <c r="AS79" i="186"/>
  <c r="AS78" i="186"/>
  <c r="AS77" i="186"/>
  <c r="AS76" i="186"/>
  <c r="AS75" i="186"/>
  <c r="AS74" i="186"/>
  <c r="AS69" i="186"/>
  <c r="AS68" i="186"/>
  <c r="AS67" i="186"/>
  <c r="AS66" i="186"/>
  <c r="AS65" i="186"/>
  <c r="AS64" i="186"/>
  <c r="AS59" i="186"/>
  <c r="AS58" i="186"/>
  <c r="AS57" i="186"/>
  <c r="AS56" i="186"/>
  <c r="AS55" i="186"/>
  <c r="AS54" i="186"/>
  <c r="AS49" i="186"/>
  <c r="AS48" i="186"/>
  <c r="AS47" i="186"/>
  <c r="AS46" i="186"/>
  <c r="AS45" i="186"/>
  <c r="AS44" i="186"/>
  <c r="AS39" i="186"/>
  <c r="AS38" i="186"/>
  <c r="AS37" i="186"/>
  <c r="AS36" i="186"/>
  <c r="AS35" i="186"/>
  <c r="AS34" i="186"/>
  <c r="AS29" i="186"/>
  <c r="AS28" i="186"/>
  <c r="AS27" i="186"/>
  <c r="AS26" i="186"/>
  <c r="AS25" i="186"/>
  <c r="AS24" i="186"/>
  <c r="AS19" i="186"/>
  <c r="AS18" i="186"/>
  <c r="AS17" i="186"/>
  <c r="AS16" i="186"/>
  <c r="AS15" i="186"/>
  <c r="AS14" i="186"/>
  <c r="AS9" i="186"/>
  <c r="AS8" i="186"/>
  <c r="AS7" i="186"/>
  <c r="AS6" i="186"/>
  <c r="AS5" i="186"/>
  <c r="AS4" i="186"/>
  <c r="AL79" i="186"/>
  <c r="AL78" i="186"/>
  <c r="AL77" i="186"/>
  <c r="AL76" i="186"/>
  <c r="AL75" i="186"/>
  <c r="AL74" i="186"/>
  <c r="AL69" i="186"/>
  <c r="AL68" i="186"/>
  <c r="AL67" i="186"/>
  <c r="AL66" i="186"/>
  <c r="AL65" i="186"/>
  <c r="AL64" i="186"/>
  <c r="AL59" i="186"/>
  <c r="AL58" i="186"/>
  <c r="AL57" i="186"/>
  <c r="AL56" i="186"/>
  <c r="AL55" i="186"/>
  <c r="AL54" i="186"/>
  <c r="AL49" i="186"/>
  <c r="AL48" i="186"/>
  <c r="AL47" i="186"/>
  <c r="AL46" i="186"/>
  <c r="AL45" i="186"/>
  <c r="AL44" i="186"/>
  <c r="AL39" i="186"/>
  <c r="AL38" i="186"/>
  <c r="AL37" i="186"/>
  <c r="AL36" i="186"/>
  <c r="AL35" i="186"/>
  <c r="AL34" i="186"/>
  <c r="AL29" i="186"/>
  <c r="AL28" i="186"/>
  <c r="AL27" i="186"/>
  <c r="AL26" i="186"/>
  <c r="AL25" i="186"/>
  <c r="AL24" i="186"/>
  <c r="AL19" i="186"/>
  <c r="AL18" i="186"/>
  <c r="AL17" i="186"/>
  <c r="AL16" i="186"/>
  <c r="AL15" i="186"/>
  <c r="AL14" i="186"/>
  <c r="AL9" i="186"/>
  <c r="AL8" i="186"/>
  <c r="AL7" i="186"/>
  <c r="AL6" i="186"/>
  <c r="AL5" i="186"/>
  <c r="AL4" i="186"/>
  <c r="AE79" i="186"/>
  <c r="AE78" i="186"/>
  <c r="AE77" i="186"/>
  <c r="AE76" i="186"/>
  <c r="AE75" i="186"/>
  <c r="AE74" i="186"/>
  <c r="AE69" i="186"/>
  <c r="AE68" i="186"/>
  <c r="AE67" i="186"/>
  <c r="AE66" i="186"/>
  <c r="AE65" i="186"/>
  <c r="AE64" i="186"/>
  <c r="AE59" i="186"/>
  <c r="AE58" i="186"/>
  <c r="AE57" i="186"/>
  <c r="AE56" i="186"/>
  <c r="AE55" i="186"/>
  <c r="AE54" i="186"/>
  <c r="AE49" i="186"/>
  <c r="AE48" i="186"/>
  <c r="AE47" i="186"/>
  <c r="AE46" i="186"/>
  <c r="AE45" i="186"/>
  <c r="AE44" i="186"/>
  <c r="AE39" i="186"/>
  <c r="AE38" i="186"/>
  <c r="AE37" i="186"/>
  <c r="AE36" i="186"/>
  <c r="AE35" i="186"/>
  <c r="AE34" i="186"/>
  <c r="AE29" i="186"/>
  <c r="AE28" i="186"/>
  <c r="AE27" i="186"/>
  <c r="AE26" i="186"/>
  <c r="AE25" i="186"/>
  <c r="AE24" i="186"/>
  <c r="AE19" i="186"/>
  <c r="AE18" i="186"/>
  <c r="AE17" i="186"/>
  <c r="AE16" i="186"/>
  <c r="AE15" i="186"/>
  <c r="AE14" i="186"/>
  <c r="AE9" i="186"/>
  <c r="AE8" i="186"/>
  <c r="AE7" i="186"/>
  <c r="AE6" i="186"/>
  <c r="AE5" i="186"/>
  <c r="AE4" i="186"/>
  <c r="X79" i="186"/>
  <c r="X78" i="186"/>
  <c r="X77" i="186"/>
  <c r="X76" i="186"/>
  <c r="X75" i="186"/>
  <c r="X74" i="186"/>
  <c r="X69" i="186"/>
  <c r="X68" i="186"/>
  <c r="X67" i="186"/>
  <c r="X66" i="186"/>
  <c r="X65" i="186"/>
  <c r="X64" i="186"/>
  <c r="X59" i="186"/>
  <c r="X58" i="186"/>
  <c r="X57" i="186"/>
  <c r="X56" i="186"/>
  <c r="X55" i="186"/>
  <c r="X54" i="186"/>
  <c r="X49" i="186"/>
  <c r="X48" i="186"/>
  <c r="X47" i="186"/>
  <c r="X46" i="186"/>
  <c r="X45" i="186"/>
  <c r="X44" i="186"/>
  <c r="X39" i="186"/>
  <c r="X38" i="186"/>
  <c r="X37" i="186"/>
  <c r="X36" i="186"/>
  <c r="X35" i="186"/>
  <c r="X34" i="186"/>
  <c r="X29" i="186"/>
  <c r="X28" i="186"/>
  <c r="X27" i="186"/>
  <c r="X26" i="186"/>
  <c r="X25" i="186"/>
  <c r="X24" i="186"/>
  <c r="X19" i="186"/>
  <c r="X18" i="186"/>
  <c r="X17" i="186"/>
  <c r="X16" i="186"/>
  <c r="X15" i="186"/>
  <c r="X14" i="186"/>
  <c r="X9" i="186"/>
  <c r="X8" i="186"/>
  <c r="X7" i="186"/>
  <c r="X6" i="186"/>
  <c r="X5" i="186"/>
  <c r="X4" i="186"/>
  <c r="Q79" i="186"/>
  <c r="Q78" i="186"/>
  <c r="Q77" i="186"/>
  <c r="Q76" i="186"/>
  <c r="Q75" i="186"/>
  <c r="Q74" i="186"/>
  <c r="Q69" i="186"/>
  <c r="Q68" i="186"/>
  <c r="Q67" i="186"/>
  <c r="Q66" i="186"/>
  <c r="Q65" i="186"/>
  <c r="Q64" i="186"/>
  <c r="Q59" i="186"/>
  <c r="Q58" i="186"/>
  <c r="Q57" i="186"/>
  <c r="Q56" i="186"/>
  <c r="Q55" i="186"/>
  <c r="Q54" i="186"/>
  <c r="Q49" i="186"/>
  <c r="Q48" i="186"/>
  <c r="Q47" i="186"/>
  <c r="Q46" i="186"/>
  <c r="Q45" i="186"/>
  <c r="Q44" i="186"/>
  <c r="Q39" i="186"/>
  <c r="Q38" i="186"/>
  <c r="Q37" i="186"/>
  <c r="Q36" i="186"/>
  <c r="Q35" i="186"/>
  <c r="Q34" i="186"/>
  <c r="Q29" i="186"/>
  <c r="Q28" i="186"/>
  <c r="Q27" i="186"/>
  <c r="Q26" i="186"/>
  <c r="Q25" i="186"/>
  <c r="Q24" i="186"/>
  <c r="Q19" i="186"/>
  <c r="Q18" i="186"/>
  <c r="Q17" i="186"/>
  <c r="Q16" i="186"/>
  <c r="Q15" i="186"/>
  <c r="Q14" i="186"/>
  <c r="Q9" i="186"/>
  <c r="Q8" i="186"/>
  <c r="Q7" i="186"/>
  <c r="Q6" i="186"/>
  <c r="Q5" i="186"/>
  <c r="Q4" i="186"/>
  <c r="I4" i="186"/>
  <c r="I5" i="186"/>
  <c r="I7" i="186"/>
  <c r="I8" i="186"/>
  <c r="I9" i="186"/>
  <c r="I14" i="186"/>
  <c r="I15" i="186"/>
  <c r="I16" i="186"/>
  <c r="I17" i="186"/>
  <c r="I18" i="186"/>
  <c r="I19" i="186"/>
  <c r="I24" i="186"/>
  <c r="I25" i="186"/>
  <c r="I26" i="186"/>
  <c r="I27" i="186"/>
  <c r="I28" i="186"/>
  <c r="I29" i="186"/>
  <c r="I34" i="186"/>
  <c r="I35" i="186"/>
  <c r="I36" i="186"/>
  <c r="I37" i="186"/>
  <c r="I38" i="186"/>
  <c r="I39" i="186"/>
  <c r="I44" i="186"/>
  <c r="I45" i="186"/>
  <c r="I46" i="186"/>
  <c r="I47" i="186"/>
  <c r="I48" i="186"/>
  <c r="I49" i="186"/>
  <c r="I54" i="186"/>
  <c r="I55" i="186"/>
  <c r="I56" i="186"/>
  <c r="I57" i="186"/>
  <c r="I58" i="186"/>
  <c r="I59" i="186"/>
  <c r="I64" i="186"/>
  <c r="I65" i="186"/>
  <c r="I66" i="186"/>
  <c r="I67" i="186"/>
  <c r="I68" i="186"/>
  <c r="I69" i="186"/>
  <c r="I74" i="186"/>
  <c r="I75" i="186"/>
  <c r="I76" i="186"/>
  <c r="I77" i="186"/>
  <c r="I78" i="186"/>
  <c r="I79" i="186"/>
  <c r="J79" i="186"/>
  <c r="J78" i="186"/>
  <c r="J77" i="186"/>
  <c r="J76" i="186"/>
  <c r="J75" i="186"/>
  <c r="J74" i="186"/>
  <c r="J69" i="186"/>
  <c r="J68" i="186"/>
  <c r="J67" i="186"/>
  <c r="J66" i="186"/>
  <c r="J65" i="186"/>
  <c r="J64" i="186"/>
  <c r="J59" i="186"/>
  <c r="J58" i="186"/>
  <c r="J57" i="186"/>
  <c r="J56" i="186"/>
  <c r="J55" i="186"/>
  <c r="J54" i="186"/>
  <c r="J49" i="186"/>
  <c r="J48" i="186"/>
  <c r="J47" i="186"/>
  <c r="J46" i="186"/>
  <c r="J45" i="186"/>
  <c r="J44" i="186"/>
  <c r="J39" i="186"/>
  <c r="J38" i="186"/>
  <c r="J37" i="186"/>
  <c r="J36" i="186"/>
  <c r="J35" i="186"/>
  <c r="J34" i="186"/>
  <c r="J29" i="186"/>
  <c r="J28" i="186"/>
  <c r="J27" i="186"/>
  <c r="J26" i="186"/>
  <c r="J25" i="186"/>
  <c r="J24" i="186"/>
  <c r="J19" i="186"/>
  <c r="J18" i="186"/>
  <c r="J17" i="186"/>
  <c r="J16" i="186"/>
  <c r="J15" i="186"/>
  <c r="J14" i="186"/>
  <c r="J9" i="186"/>
  <c r="J8" i="186"/>
  <c r="J7" i="186"/>
  <c r="J6" i="186"/>
  <c r="J5" i="186"/>
  <c r="J4" i="186"/>
  <c r="D10" i="190"/>
  <c r="D80" i="190"/>
  <c r="D74" i="186"/>
  <c r="E17" i="182" s="1"/>
  <c r="F17" i="182" s="1"/>
  <c r="D75" i="186"/>
  <c r="D76" i="186"/>
  <c r="E26" i="182" s="1"/>
  <c r="F26" i="182" s="1"/>
  <c r="D77" i="186"/>
  <c r="D78" i="186"/>
  <c r="D64" i="186"/>
  <c r="D65" i="186"/>
  <c r="E28" i="182" s="1"/>
  <c r="F28" i="182" s="1"/>
  <c r="D66" i="186"/>
  <c r="D54" i="186"/>
  <c r="E22" i="182" s="1"/>
  <c r="F22" i="182" s="1"/>
  <c r="D55" i="186"/>
  <c r="E9" i="182" s="1"/>
  <c r="F9" i="182" s="1"/>
  <c r="D56" i="186"/>
  <c r="E8" i="182" s="1"/>
  <c r="F8" i="182" s="1"/>
  <c r="D57" i="186"/>
  <c r="D44" i="186"/>
  <c r="E33" i="182" s="1"/>
  <c r="F33" i="182" s="1"/>
  <c r="D45" i="186"/>
  <c r="E30" i="182" s="1"/>
  <c r="F30" i="182" s="1"/>
  <c r="D46" i="186"/>
  <c r="D47" i="186"/>
  <c r="E31" i="182" s="1"/>
  <c r="F31" i="182" s="1"/>
  <c r="D34" i="186"/>
  <c r="D35" i="186"/>
  <c r="E20" i="182" s="1"/>
  <c r="F20" i="182" s="1"/>
  <c r="D36" i="186"/>
  <c r="E21" i="182" s="1"/>
  <c r="F21" i="182" s="1"/>
  <c r="D37" i="186"/>
  <c r="E16" i="182" s="1"/>
  <c r="F16" i="182" s="1"/>
  <c r="D24" i="186"/>
  <c r="E18" i="182" s="1"/>
  <c r="F18" i="182" s="1"/>
  <c r="D25" i="186"/>
  <c r="E19" i="182" s="1"/>
  <c r="F19" i="182" s="1"/>
  <c r="D26" i="186"/>
  <c r="E12" i="182" s="1"/>
  <c r="F12" i="182" s="1"/>
  <c r="D27" i="186"/>
  <c r="E6" i="182" s="1"/>
  <c r="F6" i="182" s="1"/>
  <c r="D14" i="186"/>
  <c r="D15" i="186"/>
  <c r="E32" i="182" s="1"/>
  <c r="F32" i="182" s="1"/>
  <c r="D16" i="186"/>
  <c r="E39" i="182" s="1"/>
  <c r="F39" i="182" s="1"/>
  <c r="D17" i="186"/>
  <c r="D18" i="186"/>
  <c r="E24" i="182" s="1"/>
  <c r="F24" i="182" s="1"/>
  <c r="D4" i="186"/>
  <c r="E25" i="182" s="1"/>
  <c r="D5" i="186"/>
  <c r="D6" i="186"/>
  <c r="D7" i="186"/>
  <c r="D40" i="190"/>
  <c r="D20" i="190"/>
  <c r="C78" i="186"/>
  <c r="C76" i="186"/>
  <c r="C75" i="186"/>
  <c r="C66" i="186"/>
  <c r="C65" i="186"/>
  <c r="C64" i="186"/>
  <c r="C57" i="186"/>
  <c r="C56" i="186"/>
  <c r="C55" i="186"/>
  <c r="C47" i="186"/>
  <c r="C46" i="186"/>
  <c r="C45" i="186"/>
  <c r="C37" i="186"/>
  <c r="C36" i="186"/>
  <c r="C35" i="186"/>
  <c r="C34" i="186"/>
  <c r="C27" i="186"/>
  <c r="C25" i="186"/>
  <c r="C24" i="186"/>
  <c r="C17" i="186"/>
  <c r="C16" i="186"/>
  <c r="C15" i="186"/>
  <c r="C14" i="186"/>
  <c r="C7" i="186"/>
  <c r="C5" i="186"/>
  <c r="C4" i="186"/>
  <c r="C77" i="186"/>
  <c r="C74" i="186"/>
  <c r="C54" i="186"/>
  <c r="C44" i="186"/>
  <c r="C26" i="186"/>
  <c r="C18" i="186"/>
  <c r="C6" i="186"/>
  <c r="F79" i="186"/>
  <c r="E79" i="186"/>
  <c r="D79" i="186"/>
  <c r="C79" i="186"/>
  <c r="F69" i="186"/>
  <c r="E69" i="186"/>
  <c r="D69" i="186"/>
  <c r="E10" i="182" s="1"/>
  <c r="F10" i="182" s="1"/>
  <c r="C69" i="186"/>
  <c r="F68" i="186"/>
  <c r="E68" i="186"/>
  <c r="D68" i="186"/>
  <c r="E15" i="182" s="1"/>
  <c r="F15" i="182" s="1"/>
  <c r="C68" i="186"/>
  <c r="F67" i="186"/>
  <c r="E67" i="186"/>
  <c r="D67" i="186"/>
  <c r="E13" i="182" s="1"/>
  <c r="F13" i="182" s="1"/>
  <c r="C67" i="186"/>
  <c r="F59" i="186"/>
  <c r="E59" i="186"/>
  <c r="D59" i="186"/>
  <c r="C59" i="186"/>
  <c r="F58" i="186"/>
  <c r="E58" i="186"/>
  <c r="D58" i="186"/>
  <c r="C58" i="186"/>
  <c r="F49" i="186"/>
  <c r="E49" i="186"/>
  <c r="D49" i="186"/>
  <c r="C49" i="186"/>
  <c r="F48" i="186"/>
  <c r="E48" i="186"/>
  <c r="D48" i="186"/>
  <c r="C48" i="186"/>
  <c r="F39" i="186"/>
  <c r="E39" i="186"/>
  <c r="D39" i="186"/>
  <c r="E27" i="182" s="1"/>
  <c r="F27" i="182" s="1"/>
  <c r="C39" i="186"/>
  <c r="F38" i="186"/>
  <c r="E38" i="186"/>
  <c r="D38" i="186"/>
  <c r="E23" i="182" s="1"/>
  <c r="F23" i="182" s="1"/>
  <c r="C38" i="186"/>
  <c r="F29" i="186"/>
  <c r="F28" i="186"/>
  <c r="E29" i="186"/>
  <c r="E28" i="186"/>
  <c r="D29" i="186"/>
  <c r="D28" i="186"/>
  <c r="C29" i="186"/>
  <c r="C28" i="186"/>
  <c r="C19" i="186"/>
  <c r="D19" i="186"/>
  <c r="E11" i="182" s="1"/>
  <c r="F11" i="182" s="1"/>
  <c r="E19" i="186"/>
  <c r="F19" i="186"/>
  <c r="F9" i="186"/>
  <c r="F8" i="186"/>
  <c r="E9" i="186"/>
  <c r="E8" i="186"/>
  <c r="D9" i="186"/>
  <c r="D8" i="186"/>
  <c r="C9" i="186"/>
  <c r="C8" i="186"/>
  <c r="F81" i="190"/>
  <c r="E81" i="190"/>
  <c r="F11" i="190"/>
  <c r="AU51" i="190"/>
  <c r="AY49" i="190" s="1"/>
  <c r="AT51" i="190"/>
  <c r="AX46" i="190" s="1"/>
  <c r="AU41" i="190"/>
  <c r="AY40" i="190" s="1"/>
  <c r="AT41" i="190"/>
  <c r="AX35" i="190" s="1"/>
  <c r="AU31" i="190"/>
  <c r="AY25" i="190" s="1"/>
  <c r="AT31" i="190"/>
  <c r="AX24" i="190" s="1"/>
  <c r="AU21" i="190"/>
  <c r="AY14" i="190" s="1"/>
  <c r="AT21" i="190"/>
  <c r="AU81" i="190"/>
  <c r="AT81" i="190"/>
  <c r="AW81" i="190"/>
  <c r="AV81" i="190"/>
  <c r="AN81" i="190"/>
  <c r="AR75" i="190" s="1"/>
  <c r="AR74" i="190"/>
  <c r="AM81" i="190"/>
  <c r="AQ74" i="190" s="1"/>
  <c r="AP81" i="190"/>
  <c r="AO81" i="190"/>
  <c r="Z81" i="190"/>
  <c r="AD74" i="190" s="1"/>
  <c r="Y81" i="190"/>
  <c r="AC74" i="190" s="1"/>
  <c r="AB81" i="190"/>
  <c r="AA81" i="190"/>
  <c r="S81" i="190"/>
  <c r="W79" i="190" s="1"/>
  <c r="W80" i="190"/>
  <c r="R81" i="190"/>
  <c r="V74" i="190" s="1"/>
  <c r="U81" i="190"/>
  <c r="T81" i="190"/>
  <c r="L81" i="190"/>
  <c r="P80" i="190" s="1"/>
  <c r="P76" i="190"/>
  <c r="K81" i="190"/>
  <c r="O77" i="190" s="1"/>
  <c r="N81" i="190"/>
  <c r="M81" i="190"/>
  <c r="AY46" i="190"/>
  <c r="AW51" i="190"/>
  <c r="AV51" i="190"/>
  <c r="AN51" i="190"/>
  <c r="AM51" i="190"/>
  <c r="AQ44" i="190" s="1"/>
  <c r="AP51" i="190"/>
  <c r="AO51" i="190"/>
  <c r="Z51" i="190"/>
  <c r="AD46" i="190" s="1"/>
  <c r="Y51" i="190"/>
  <c r="AC46" i="190" s="1"/>
  <c r="AB51" i="190"/>
  <c r="AA51" i="190"/>
  <c r="S51" i="190"/>
  <c r="W44" i="190" s="1"/>
  <c r="R51" i="190"/>
  <c r="V44" i="190" s="1"/>
  <c r="U51" i="190"/>
  <c r="T51" i="190"/>
  <c r="L51" i="190"/>
  <c r="P50" i="190" s="1"/>
  <c r="K51" i="190"/>
  <c r="O45" i="190" s="1"/>
  <c r="N51" i="190"/>
  <c r="M51" i="190"/>
  <c r="D50" i="190"/>
  <c r="AW41" i="190"/>
  <c r="AV41" i="190"/>
  <c r="AN41" i="190"/>
  <c r="AR36" i="190" s="1"/>
  <c r="AM41" i="190"/>
  <c r="AQ37" i="190" s="1"/>
  <c r="AP41" i="190"/>
  <c r="AO41" i="190"/>
  <c r="Z41" i="190"/>
  <c r="AD38" i="190" s="1"/>
  <c r="Y41" i="190"/>
  <c r="AC38" i="190" s="1"/>
  <c r="AB41" i="190"/>
  <c r="AA41" i="190"/>
  <c r="S41" i="190"/>
  <c r="W37" i="190" s="1"/>
  <c r="R41" i="190"/>
  <c r="V37" i="190" s="1"/>
  <c r="U41" i="190"/>
  <c r="T41" i="190"/>
  <c r="L41" i="190"/>
  <c r="P34" i="190" s="1"/>
  <c r="K41" i="190"/>
  <c r="O34" i="190" s="1"/>
  <c r="N41" i="190"/>
  <c r="M41" i="190"/>
  <c r="AW31" i="190"/>
  <c r="AV31" i="190"/>
  <c r="AN31" i="190"/>
  <c r="AR24" i="190" s="1"/>
  <c r="AM31" i="190"/>
  <c r="AQ24" i="190" s="1"/>
  <c r="AP31" i="190"/>
  <c r="AO31" i="190"/>
  <c r="Z31" i="190"/>
  <c r="Y31" i="190"/>
  <c r="AC27" i="190" s="1"/>
  <c r="AB31" i="190"/>
  <c r="AA31" i="190"/>
  <c r="S31" i="190"/>
  <c r="W26" i="190" s="1"/>
  <c r="R31" i="190"/>
  <c r="V26" i="190" s="1"/>
  <c r="U31" i="190"/>
  <c r="T31" i="190"/>
  <c r="L31" i="190"/>
  <c r="P27" i="190" s="1"/>
  <c r="K31" i="190"/>
  <c r="O27" i="190" s="1"/>
  <c r="N31" i="190"/>
  <c r="M31" i="190"/>
  <c r="D30" i="190"/>
  <c r="AY17" i="190"/>
  <c r="AX15" i="190"/>
  <c r="AW21" i="190"/>
  <c r="AV21" i="190"/>
  <c r="AN21" i="190"/>
  <c r="AR20" i="190" s="1"/>
  <c r="AM21" i="190"/>
  <c r="AQ15" i="190" s="1"/>
  <c r="AQ14" i="190"/>
  <c r="AQ16" i="190"/>
  <c r="AP21" i="190"/>
  <c r="AO21" i="190"/>
  <c r="Z21" i="190"/>
  <c r="AD16" i="190" s="1"/>
  <c r="Y21" i="190"/>
  <c r="AC16" i="190" s="1"/>
  <c r="AB21" i="190"/>
  <c r="AA21" i="190"/>
  <c r="S21" i="190"/>
  <c r="W18" i="190" s="1"/>
  <c r="R21" i="190"/>
  <c r="V18" i="190" s="1"/>
  <c r="U21" i="190"/>
  <c r="T21" i="190"/>
  <c r="L21" i="190"/>
  <c r="P17" i="190" s="1"/>
  <c r="K21" i="190"/>
  <c r="O17" i="190" s="1"/>
  <c r="N21" i="190"/>
  <c r="M21" i="190"/>
  <c r="AU11" i="190"/>
  <c r="AY4" i="190"/>
  <c r="AT11" i="190"/>
  <c r="AW11" i="190"/>
  <c r="AV11" i="190"/>
  <c r="AN11" i="190"/>
  <c r="AR7" i="190" s="1"/>
  <c r="AR4" i="190"/>
  <c r="AM11" i="190"/>
  <c r="AQ4" i="190" s="1"/>
  <c r="AP11" i="190"/>
  <c r="AO11" i="190"/>
  <c r="Z11" i="190"/>
  <c r="AD10" i="190" s="1"/>
  <c r="Y11" i="190"/>
  <c r="AC6" i="190" s="1"/>
  <c r="AB11" i="190"/>
  <c r="AA11" i="190"/>
  <c r="S11" i="190"/>
  <c r="W6" i="190" s="1"/>
  <c r="R11" i="190"/>
  <c r="V6" i="190" s="1"/>
  <c r="U11" i="190"/>
  <c r="T11" i="190"/>
  <c r="L11" i="190"/>
  <c r="P10" i="190" s="1"/>
  <c r="P4" i="190"/>
  <c r="K11" i="190"/>
  <c r="O6" i="190" s="1"/>
  <c r="N11" i="190"/>
  <c r="M11" i="190"/>
  <c r="D80" i="186"/>
  <c r="C81" i="186"/>
  <c r="D70" i="186"/>
  <c r="C71" i="186"/>
  <c r="G69" i="186" s="1"/>
  <c r="D60" i="186"/>
  <c r="D50" i="186"/>
  <c r="D40" i="186"/>
  <c r="C41" i="186"/>
  <c r="G37" i="186" s="1"/>
  <c r="D30" i="186"/>
  <c r="D20" i="186"/>
  <c r="D10" i="186"/>
  <c r="L81" i="186"/>
  <c r="P74" i="186" s="1"/>
  <c r="S81" i="186"/>
  <c r="Z81" i="186"/>
  <c r="AD80" i="186" s="1"/>
  <c r="AG81" i="186"/>
  <c r="AK80" i="186" s="1"/>
  <c r="AN81" i="186"/>
  <c r="AR80" i="186" s="1"/>
  <c r="AU81" i="186"/>
  <c r="AU71" i="186"/>
  <c r="AY65" i="186" s="1"/>
  <c r="AN71" i="186"/>
  <c r="AR70" i="186" s="1"/>
  <c r="AG71" i="186"/>
  <c r="AK66" i="186" s="1"/>
  <c r="Z71" i="186"/>
  <c r="S71" i="186"/>
  <c r="W70" i="186" s="1"/>
  <c r="L71" i="186"/>
  <c r="P70" i="186" s="1"/>
  <c r="L61" i="186"/>
  <c r="P60" i="186" s="1"/>
  <c r="S61" i="186"/>
  <c r="W60" i="186" s="1"/>
  <c r="Z61" i="186"/>
  <c r="AD60" i="186" s="1"/>
  <c r="AG61" i="186"/>
  <c r="AK60" i="186" s="1"/>
  <c r="AN61" i="186"/>
  <c r="AR60" i="186" s="1"/>
  <c r="AU61" i="186"/>
  <c r="AY55" i="186" s="1"/>
  <c r="AU51" i="186"/>
  <c r="AY50" i="186"/>
  <c r="AN51" i="186"/>
  <c r="AR50" i="186" s="1"/>
  <c r="AG51" i="186"/>
  <c r="AK47" i="186" s="1"/>
  <c r="Z51" i="186"/>
  <c r="S51" i="186"/>
  <c r="W50" i="186" s="1"/>
  <c r="L51" i="186"/>
  <c r="P50" i="186" s="1"/>
  <c r="L41" i="186"/>
  <c r="P34" i="186" s="1"/>
  <c r="S41" i="186"/>
  <c r="Z41" i="186"/>
  <c r="AD40" i="186" s="1"/>
  <c r="AG41" i="186"/>
  <c r="AK40" i="186" s="1"/>
  <c r="AN41" i="186"/>
  <c r="AR34" i="186" s="1"/>
  <c r="AU41" i="186"/>
  <c r="AU31" i="186"/>
  <c r="AY29" i="186" s="1"/>
  <c r="AN31" i="186"/>
  <c r="AR30" i="186" s="1"/>
  <c r="AG31" i="186"/>
  <c r="AK30" i="186" s="1"/>
  <c r="Z31" i="186"/>
  <c r="AD30" i="186" s="1"/>
  <c r="S31" i="186"/>
  <c r="W30" i="186" s="1"/>
  <c r="L31" i="186"/>
  <c r="P30" i="186" s="1"/>
  <c r="L21" i="186"/>
  <c r="P20" i="186" s="1"/>
  <c r="S21" i="186"/>
  <c r="W20" i="186" s="1"/>
  <c r="Z21" i="186"/>
  <c r="AD20" i="186" s="1"/>
  <c r="AG21" i="186"/>
  <c r="AK20" i="186" s="1"/>
  <c r="AN21" i="186"/>
  <c r="AR16" i="186" s="1"/>
  <c r="AR20" i="186"/>
  <c r="AU21" i="186"/>
  <c r="AY15" i="186" s="1"/>
  <c r="AY18" i="186"/>
  <c r="AY19" i="186"/>
  <c r="AU11" i="186"/>
  <c r="AY10" i="186" s="1"/>
  <c r="AN11" i="186"/>
  <c r="AR8" i="186" s="1"/>
  <c r="AG11" i="186"/>
  <c r="AK10" i="186" s="1"/>
  <c r="Z11" i="186"/>
  <c r="AD5" i="186" s="1"/>
  <c r="S11" i="186"/>
  <c r="W10" i="186" s="1"/>
  <c r="AY74" i="186"/>
  <c r="AY79" i="186"/>
  <c r="AT81" i="186"/>
  <c r="AX76" i="186" s="1"/>
  <c r="AX74" i="186"/>
  <c r="AX75" i="186"/>
  <c r="AX77" i="186"/>
  <c r="AX78" i="186"/>
  <c r="AX79" i="186"/>
  <c r="AW81" i="186"/>
  <c r="AV81" i="186"/>
  <c r="AY64" i="186"/>
  <c r="AY66" i="186"/>
  <c r="AY68" i="186"/>
  <c r="AY69" i="186"/>
  <c r="AT71" i="186"/>
  <c r="AX66" i="186" s="1"/>
  <c r="AW71" i="186"/>
  <c r="AV71" i="186"/>
  <c r="AT61" i="186"/>
  <c r="AX59" i="186" s="1"/>
  <c r="AW61" i="186"/>
  <c r="AV61" i="186"/>
  <c r="AY44" i="186"/>
  <c r="AY45" i="186"/>
  <c r="AY46" i="186"/>
  <c r="AY47" i="186"/>
  <c r="AY48" i="186"/>
  <c r="AY49" i="186"/>
  <c r="AT51" i="186"/>
  <c r="AX44" i="186"/>
  <c r="AX45" i="186"/>
  <c r="AX46" i="186"/>
  <c r="AX47" i="186"/>
  <c r="AX48" i="186"/>
  <c r="AX49" i="186"/>
  <c r="AW51" i="186"/>
  <c r="AV51" i="186"/>
  <c r="AY34" i="186"/>
  <c r="AY35" i="186"/>
  <c r="AY38" i="186"/>
  <c r="AT41" i="186"/>
  <c r="AX34" i="186"/>
  <c r="AX35" i="186"/>
  <c r="AX38" i="186"/>
  <c r="AW41" i="186"/>
  <c r="AV41" i="186"/>
  <c r="AT31" i="186"/>
  <c r="AX24" i="186" s="1"/>
  <c r="AW31" i="186"/>
  <c r="AV31" i="186"/>
  <c r="AT21" i="186"/>
  <c r="AX14" i="186" s="1"/>
  <c r="AX15" i="186"/>
  <c r="AX18" i="186"/>
  <c r="AX19" i="186"/>
  <c r="AW21" i="186"/>
  <c r="AV21" i="186"/>
  <c r="AY8" i="186"/>
  <c r="AT11" i="186"/>
  <c r="AX6" i="186" s="1"/>
  <c r="AW11" i="186"/>
  <c r="AV11" i="186"/>
  <c r="AM11" i="186"/>
  <c r="AQ6" i="186" s="1"/>
  <c r="AP11" i="186"/>
  <c r="AO11" i="186"/>
  <c r="AR15" i="186"/>
  <c r="AR17" i="186"/>
  <c r="AM21" i="186"/>
  <c r="AQ19" i="186" s="1"/>
  <c r="AQ15" i="186"/>
  <c r="AQ16" i="186"/>
  <c r="AQ17" i="186"/>
  <c r="AQ18" i="186"/>
  <c r="AP21" i="186"/>
  <c r="AO21" i="186"/>
  <c r="AR24" i="186"/>
  <c r="AR28" i="186"/>
  <c r="AM31" i="186"/>
  <c r="AQ26" i="186" s="1"/>
  <c r="AP31" i="186"/>
  <c r="AO31" i="186"/>
  <c r="AR35" i="186"/>
  <c r="AM41" i="186"/>
  <c r="AQ38" i="186" s="1"/>
  <c r="AQ34" i="186"/>
  <c r="AQ35" i="186"/>
  <c r="AP41" i="186"/>
  <c r="AO41" i="186"/>
  <c r="AR44" i="186"/>
  <c r="AR45" i="186"/>
  <c r="AR46" i="186"/>
  <c r="AR47" i="186"/>
  <c r="AR48" i="186"/>
  <c r="AM51" i="186"/>
  <c r="AQ44" i="186"/>
  <c r="AQ47" i="186"/>
  <c r="AP51" i="186"/>
  <c r="AO51" i="186"/>
  <c r="AM61" i="186"/>
  <c r="AQ56" i="186" s="1"/>
  <c r="AP61" i="186"/>
  <c r="AO61" i="186"/>
  <c r="AR64" i="186"/>
  <c r="AR71" i="186" s="1"/>
  <c r="AR65" i="186"/>
  <c r="AR66" i="186"/>
  <c r="AR67" i="186"/>
  <c r="AR68" i="186"/>
  <c r="AR69" i="186"/>
  <c r="AM71" i="186"/>
  <c r="AQ64" i="186" s="1"/>
  <c r="AP71" i="186"/>
  <c r="AO71" i="186"/>
  <c r="AR74" i="186"/>
  <c r="AR77" i="186"/>
  <c r="AR79" i="186"/>
  <c r="AM81" i="186"/>
  <c r="AQ76" i="186" s="1"/>
  <c r="AQ74" i="186"/>
  <c r="AQ81" i="186" s="1"/>
  <c r="AQ75" i="186"/>
  <c r="AQ77" i="186"/>
  <c r="AQ78" i="186"/>
  <c r="AQ79" i="186"/>
  <c r="AP81" i="186"/>
  <c r="AO81" i="186"/>
  <c r="AK74" i="186"/>
  <c r="AK75" i="186"/>
  <c r="AK76" i="186"/>
  <c r="AK77" i="186"/>
  <c r="AK78" i="186"/>
  <c r="AK79" i="186"/>
  <c r="AF81" i="186"/>
  <c r="AJ78" i="186" s="1"/>
  <c r="AI81" i="186"/>
  <c r="AH81" i="186"/>
  <c r="AK65" i="186"/>
  <c r="AK67" i="186"/>
  <c r="AK68" i="186"/>
  <c r="AF71" i="186"/>
  <c r="AJ69" i="186" s="1"/>
  <c r="AJ65" i="186"/>
  <c r="AI71" i="186"/>
  <c r="AH71" i="186"/>
  <c r="AK54" i="186"/>
  <c r="AK55" i="186"/>
  <c r="AK56" i="186"/>
  <c r="AK57" i="186"/>
  <c r="AK58" i="186"/>
  <c r="AK59" i="186"/>
  <c r="AF61" i="186"/>
  <c r="AJ54" i="186" s="1"/>
  <c r="AI61" i="186"/>
  <c r="AH61" i="186"/>
  <c r="AK44" i="186"/>
  <c r="AK45" i="186"/>
  <c r="AK46" i="186"/>
  <c r="AK49" i="186"/>
  <c r="AF51" i="186"/>
  <c r="AJ47" i="186" s="1"/>
  <c r="AI51" i="186"/>
  <c r="AH51" i="186"/>
  <c r="AK34" i="186"/>
  <c r="AK35" i="186"/>
  <c r="AK36" i="186"/>
  <c r="AK37" i="186"/>
  <c r="AK38" i="186"/>
  <c r="AK39" i="186"/>
  <c r="AF41" i="186"/>
  <c r="AJ35" i="186" s="1"/>
  <c r="AI41" i="186"/>
  <c r="AH41" i="186"/>
  <c r="AK24" i="186"/>
  <c r="AK26" i="186"/>
  <c r="AK27" i="186"/>
  <c r="AF31" i="186"/>
  <c r="AJ24" i="186" s="1"/>
  <c r="AI31" i="186"/>
  <c r="AH31" i="186"/>
  <c r="AK14" i="186"/>
  <c r="AK15" i="186"/>
  <c r="AK16" i="186"/>
  <c r="AK17" i="186"/>
  <c r="AK18" i="186"/>
  <c r="AK19" i="186"/>
  <c r="AF21" i="186"/>
  <c r="AJ18" i="186" s="1"/>
  <c r="AI21" i="186"/>
  <c r="AH21" i="186"/>
  <c r="AK4" i="186"/>
  <c r="AK5" i="186"/>
  <c r="AK7" i="186"/>
  <c r="AK8" i="186"/>
  <c r="AK9" i="186"/>
  <c r="AF11" i="186"/>
  <c r="AJ6" i="186" s="1"/>
  <c r="AI11" i="186"/>
  <c r="AH11" i="186"/>
  <c r="AD7" i="186"/>
  <c r="Y11" i="186"/>
  <c r="AC5" i="186" s="1"/>
  <c r="AB11" i="186"/>
  <c r="AA11" i="186"/>
  <c r="AD15" i="186"/>
  <c r="AD19" i="186"/>
  <c r="Y21" i="186"/>
  <c r="AC14" i="186" s="1"/>
  <c r="AB21" i="186"/>
  <c r="AA21" i="186"/>
  <c r="Y31" i="186"/>
  <c r="AC26" i="186" s="1"/>
  <c r="AB31" i="186"/>
  <c r="AA31" i="186"/>
  <c r="AD34" i="186"/>
  <c r="AD35" i="186"/>
  <c r="AD36" i="186"/>
  <c r="AD37" i="186"/>
  <c r="AD38" i="186"/>
  <c r="AD39" i="186"/>
  <c r="Y41" i="186"/>
  <c r="AC34" i="186" s="1"/>
  <c r="AB41" i="186"/>
  <c r="AA41" i="186"/>
  <c r="AD46" i="186"/>
  <c r="Y51" i="186"/>
  <c r="AC49" i="186" s="1"/>
  <c r="AB51" i="186"/>
  <c r="AA51" i="186"/>
  <c r="AD54" i="186"/>
  <c r="AD58" i="186"/>
  <c r="Y61" i="186"/>
  <c r="AC58" i="186" s="1"/>
  <c r="AB61" i="186"/>
  <c r="AA61" i="186"/>
  <c r="AD64" i="186"/>
  <c r="AD65" i="186"/>
  <c r="AD66" i="186"/>
  <c r="AD68" i="186"/>
  <c r="AD69" i="186"/>
  <c r="Y71" i="186"/>
  <c r="AC67" i="186" s="1"/>
  <c r="AB71" i="186"/>
  <c r="AA71" i="186"/>
  <c r="AD74" i="186"/>
  <c r="AD75" i="186"/>
  <c r="AD76" i="186"/>
  <c r="AD77" i="186"/>
  <c r="AD78" i="186"/>
  <c r="AD79" i="186"/>
  <c r="Y81" i="186"/>
  <c r="AC76" i="186" s="1"/>
  <c r="AB81" i="186"/>
  <c r="AA81" i="186"/>
  <c r="W76" i="186"/>
  <c r="R81" i="186"/>
  <c r="V75" i="186" s="1"/>
  <c r="U81" i="186"/>
  <c r="T81" i="186"/>
  <c r="W64" i="186"/>
  <c r="W65" i="186"/>
  <c r="W66" i="186"/>
  <c r="W67" i="186"/>
  <c r="W68" i="186"/>
  <c r="W69" i="186"/>
  <c r="R71" i="186"/>
  <c r="V64" i="186" s="1"/>
  <c r="U71" i="186"/>
  <c r="T71" i="186"/>
  <c r="W54" i="186"/>
  <c r="W58" i="186"/>
  <c r="W59" i="186"/>
  <c r="R61" i="186"/>
  <c r="V56" i="186" s="1"/>
  <c r="U61" i="186"/>
  <c r="T61" i="186"/>
  <c r="W45" i="186"/>
  <c r="W47" i="186"/>
  <c r="W49" i="186"/>
  <c r="R51" i="186"/>
  <c r="V46" i="186" s="1"/>
  <c r="U51" i="186"/>
  <c r="T51" i="186"/>
  <c r="W34" i="186"/>
  <c r="W35" i="186"/>
  <c r="W36" i="186"/>
  <c r="W37" i="186"/>
  <c r="W38" i="186"/>
  <c r="R41" i="186"/>
  <c r="V39" i="186" s="1"/>
  <c r="U41" i="186"/>
  <c r="T41" i="186"/>
  <c r="W24" i="186"/>
  <c r="W25" i="186"/>
  <c r="W26" i="186"/>
  <c r="W27" i="186"/>
  <c r="W28" i="186"/>
  <c r="W29" i="186"/>
  <c r="R31" i="186"/>
  <c r="V28" i="186" s="1"/>
  <c r="U31" i="186"/>
  <c r="T31" i="186"/>
  <c r="W14" i="186"/>
  <c r="W15" i="186"/>
  <c r="W16" i="186"/>
  <c r="W19" i="186"/>
  <c r="R21" i="186"/>
  <c r="V15" i="186" s="1"/>
  <c r="U21" i="186"/>
  <c r="T21" i="186"/>
  <c r="W4" i="186"/>
  <c r="W5" i="186"/>
  <c r="W6" i="186"/>
  <c r="W7" i="186"/>
  <c r="W8" i="186"/>
  <c r="W9" i="186"/>
  <c r="R11" i="186"/>
  <c r="V6" i="186" s="1"/>
  <c r="U11" i="186"/>
  <c r="T11" i="186"/>
  <c r="L11" i="186"/>
  <c r="P4" i="186" s="1"/>
  <c r="K11" i="186"/>
  <c r="O4" i="186" s="1"/>
  <c r="N11" i="186"/>
  <c r="M11" i="186"/>
  <c r="P14" i="186"/>
  <c r="P15" i="186"/>
  <c r="P17" i="186"/>
  <c r="P18" i="186"/>
  <c r="P19" i="186"/>
  <c r="K21" i="186"/>
  <c r="O16" i="186" s="1"/>
  <c r="N21" i="186"/>
  <c r="M21" i="186"/>
  <c r="P24" i="186"/>
  <c r="P25" i="186"/>
  <c r="P26" i="186"/>
  <c r="P27" i="186"/>
  <c r="P28" i="186"/>
  <c r="P29" i="186"/>
  <c r="K31" i="186"/>
  <c r="O29" i="186" s="1"/>
  <c r="N31" i="186"/>
  <c r="M31" i="186"/>
  <c r="P35" i="186"/>
  <c r="P36" i="186"/>
  <c r="P37" i="186"/>
  <c r="P38" i="186"/>
  <c r="P39" i="186"/>
  <c r="K41" i="186"/>
  <c r="O38" i="186" s="1"/>
  <c r="N41" i="186"/>
  <c r="M41" i="186"/>
  <c r="P44" i="186"/>
  <c r="P51" i="186" s="1"/>
  <c r="P45" i="186"/>
  <c r="P46" i="186"/>
  <c r="P47" i="186"/>
  <c r="P48" i="186"/>
  <c r="P49" i="186"/>
  <c r="K51" i="186"/>
  <c r="O45" i="186" s="1"/>
  <c r="N51" i="186"/>
  <c r="M51" i="186"/>
  <c r="P55" i="186"/>
  <c r="K61" i="186"/>
  <c r="O56" i="186" s="1"/>
  <c r="N61" i="186"/>
  <c r="M61" i="186"/>
  <c r="P64" i="186"/>
  <c r="P65" i="186"/>
  <c r="P66" i="186"/>
  <c r="P67" i="186"/>
  <c r="P68" i="186"/>
  <c r="P69" i="186"/>
  <c r="K71" i="186"/>
  <c r="O65" i="186" s="1"/>
  <c r="N71" i="186"/>
  <c r="M71" i="186"/>
  <c r="P76" i="186"/>
  <c r="P79" i="186"/>
  <c r="K81" i="186"/>
  <c r="O74" i="186" s="1"/>
  <c r="N81" i="186"/>
  <c r="M81" i="186"/>
  <c r="F74" i="186"/>
  <c r="F75" i="186"/>
  <c r="F76" i="186"/>
  <c r="F77" i="186"/>
  <c r="F78" i="186"/>
  <c r="E74" i="186"/>
  <c r="E75" i="186"/>
  <c r="E76" i="186"/>
  <c r="E77" i="186"/>
  <c r="E78" i="186"/>
  <c r="F64" i="186"/>
  <c r="F71" i="186" s="1"/>
  <c r="F65" i="186"/>
  <c r="F66" i="186"/>
  <c r="E64" i="186"/>
  <c r="E71" i="186" s="1"/>
  <c r="E65" i="186"/>
  <c r="E66" i="186"/>
  <c r="F54" i="186"/>
  <c r="F55" i="186"/>
  <c r="F56" i="186"/>
  <c r="F57" i="186"/>
  <c r="E54" i="186"/>
  <c r="E55" i="186"/>
  <c r="E56" i="186"/>
  <c r="E57" i="186"/>
  <c r="F44" i="186"/>
  <c r="F51" i="186" s="1"/>
  <c r="F45" i="186"/>
  <c r="F46" i="186"/>
  <c r="F47" i="186"/>
  <c r="E44" i="186"/>
  <c r="E45" i="186"/>
  <c r="E46" i="186"/>
  <c r="E47" i="186"/>
  <c r="F34" i="186"/>
  <c r="F35" i="186"/>
  <c r="F36" i="186"/>
  <c r="F37" i="186"/>
  <c r="E34" i="186"/>
  <c r="E35" i="186"/>
  <c r="E36" i="186"/>
  <c r="E37" i="186"/>
  <c r="F24" i="186"/>
  <c r="F25" i="186"/>
  <c r="F26" i="186"/>
  <c r="F27" i="186"/>
  <c r="E24" i="186"/>
  <c r="E25" i="186"/>
  <c r="E26" i="186"/>
  <c r="E27" i="186"/>
  <c r="C21" i="186"/>
  <c r="G14" i="186" s="1"/>
  <c r="F14" i="186"/>
  <c r="F15" i="186"/>
  <c r="F16" i="186"/>
  <c r="F17" i="186"/>
  <c r="F18" i="186"/>
  <c r="E14" i="186"/>
  <c r="E15" i="186"/>
  <c r="E16" i="186"/>
  <c r="E17" i="186"/>
  <c r="E18" i="186"/>
  <c r="F4" i="186"/>
  <c r="F5" i="186"/>
  <c r="F6" i="186"/>
  <c r="F7" i="186"/>
  <c r="E4" i="186"/>
  <c r="E5" i="186"/>
  <c r="E6" i="186"/>
  <c r="E7" i="186"/>
  <c r="AX44" i="190" l="1"/>
  <c r="AX36" i="190"/>
  <c r="AY48" i="190"/>
  <c r="AY47" i="190"/>
  <c r="AY50" i="190"/>
  <c r="AY44" i="190"/>
  <c r="AY38" i="190"/>
  <c r="AY37" i="190"/>
  <c r="AY36" i="190"/>
  <c r="AY34" i="190"/>
  <c r="F61" i="186"/>
  <c r="AY56" i="186"/>
  <c r="AX58" i="186"/>
  <c r="AX56" i="186"/>
  <c r="AX55" i="186"/>
  <c r="AX57" i="186"/>
  <c r="AX27" i="186"/>
  <c r="AY26" i="186"/>
  <c r="AY25" i="186"/>
  <c r="AY28" i="186"/>
  <c r="AY24" i="186"/>
  <c r="AY27" i="186"/>
  <c r="AY30" i="186"/>
  <c r="AX68" i="186"/>
  <c r="AX67" i="186"/>
  <c r="AY70" i="186"/>
  <c r="AY67" i="186"/>
  <c r="AX8" i="186"/>
  <c r="AX7" i="186"/>
  <c r="AX9" i="186"/>
  <c r="AX4" i="186"/>
  <c r="AX5" i="186"/>
  <c r="AY7" i="186"/>
  <c r="AY5" i="186"/>
  <c r="AY9" i="186"/>
  <c r="AY4" i="186"/>
  <c r="AQ36" i="190"/>
  <c r="AQ38" i="190"/>
  <c r="AR37" i="190"/>
  <c r="AQ29" i="186"/>
  <c r="AQ25" i="186"/>
  <c r="AQ28" i="186"/>
  <c r="AQ24" i="186"/>
  <c r="AQ27" i="186"/>
  <c r="AR27" i="186"/>
  <c r="AR26" i="186"/>
  <c r="AR29" i="186"/>
  <c r="AR25" i="186"/>
  <c r="AQ68" i="186"/>
  <c r="AQ69" i="186"/>
  <c r="AQ65" i="186"/>
  <c r="AQ7" i="186"/>
  <c r="AR6" i="186"/>
  <c r="AR7" i="186"/>
  <c r="AJ5" i="186"/>
  <c r="AJ9" i="186"/>
  <c r="AJ7" i="186"/>
  <c r="AK6" i="186"/>
  <c r="AK11" i="186" s="1"/>
  <c r="AJ77" i="186"/>
  <c r="AJ79" i="186"/>
  <c r="AJ76" i="186"/>
  <c r="AK81" i="186"/>
  <c r="AJ34" i="186"/>
  <c r="AK41" i="186"/>
  <c r="AJ68" i="186"/>
  <c r="AJ67" i="186"/>
  <c r="AJ66" i="186"/>
  <c r="AK70" i="186"/>
  <c r="AJ15" i="186"/>
  <c r="AJ19" i="186"/>
  <c r="AJ16" i="186"/>
  <c r="AK21" i="186"/>
  <c r="AJ29" i="186"/>
  <c r="AJ44" i="186"/>
  <c r="AJ57" i="186"/>
  <c r="AJ56" i="186"/>
  <c r="AJ55" i="186"/>
  <c r="AJ61" i="186" s="1"/>
  <c r="AJ59" i="186"/>
  <c r="AJ58" i="186"/>
  <c r="AK61" i="186"/>
  <c r="AD79" i="190"/>
  <c r="AD76" i="190"/>
  <c r="AC9" i="190"/>
  <c r="AD9" i="190"/>
  <c r="AD6" i="190"/>
  <c r="AD18" i="190"/>
  <c r="AC24" i="190"/>
  <c r="AC34" i="190"/>
  <c r="AC35" i="190"/>
  <c r="AD34" i="190"/>
  <c r="F11" i="186"/>
  <c r="AD6" i="186"/>
  <c r="AD9" i="186"/>
  <c r="AD4" i="186"/>
  <c r="AD11" i="186" s="1"/>
  <c r="AD8" i="186"/>
  <c r="AD10" i="186"/>
  <c r="AC64" i="186"/>
  <c r="AC69" i="186"/>
  <c r="AC65" i="186"/>
  <c r="AC74" i="186"/>
  <c r="AC79" i="186"/>
  <c r="AC75" i="186"/>
  <c r="AD81" i="186"/>
  <c r="E41" i="186"/>
  <c r="F41" i="186"/>
  <c r="AC44" i="186"/>
  <c r="AC27" i="186"/>
  <c r="AC29" i="186"/>
  <c r="AC25" i="186"/>
  <c r="AC28" i="186"/>
  <c r="AC24" i="186"/>
  <c r="AC54" i="186"/>
  <c r="AD18" i="186"/>
  <c r="AD14" i="186"/>
  <c r="AD17" i="186"/>
  <c r="AD16" i="186"/>
  <c r="AD57" i="186"/>
  <c r="AD56" i="186"/>
  <c r="AD59" i="186"/>
  <c r="AD55" i="186"/>
  <c r="F31" i="186"/>
  <c r="E31" i="186"/>
  <c r="V36" i="190"/>
  <c r="V39" i="190"/>
  <c r="W35" i="190"/>
  <c r="W34" i="190"/>
  <c r="V5" i="190"/>
  <c r="V4" i="190"/>
  <c r="W4" i="190"/>
  <c r="W30" i="190"/>
  <c r="V17" i="190"/>
  <c r="W14" i="190"/>
  <c r="P49" i="190"/>
  <c r="V65" i="186"/>
  <c r="V69" i="186"/>
  <c r="V68" i="186"/>
  <c r="V67" i="186"/>
  <c r="V66" i="186"/>
  <c r="V18" i="186"/>
  <c r="V17" i="186"/>
  <c r="V14" i="186"/>
  <c r="V16" i="186"/>
  <c r="V19" i="186"/>
  <c r="W71" i="186"/>
  <c r="V47" i="186"/>
  <c r="V49" i="186"/>
  <c r="V45" i="186"/>
  <c r="V48" i="186"/>
  <c r="V44" i="186"/>
  <c r="E51" i="186"/>
  <c r="V79" i="186"/>
  <c r="V78" i="186"/>
  <c r="V74" i="186"/>
  <c r="V77" i="186"/>
  <c r="V76" i="186"/>
  <c r="W48" i="186"/>
  <c r="W44" i="186"/>
  <c r="W46" i="186"/>
  <c r="V8" i="186"/>
  <c r="V5" i="186"/>
  <c r="V4" i="186"/>
  <c r="V55" i="186"/>
  <c r="V58" i="186"/>
  <c r="V59" i="186"/>
  <c r="V54" i="186"/>
  <c r="V57" i="186"/>
  <c r="W11" i="186"/>
  <c r="W55" i="186"/>
  <c r="W57" i="186"/>
  <c r="W56" i="186"/>
  <c r="V35" i="186"/>
  <c r="V36" i="186"/>
  <c r="V37" i="186"/>
  <c r="V27" i="186"/>
  <c r="V26" i="186"/>
  <c r="V25" i="186"/>
  <c r="W31" i="186"/>
  <c r="O24" i="190"/>
  <c r="P29" i="190"/>
  <c r="P26" i="190"/>
  <c r="P25" i="190"/>
  <c r="P24" i="190"/>
  <c r="O75" i="190"/>
  <c r="O74" i="190"/>
  <c r="P77" i="190"/>
  <c r="P78" i="190"/>
  <c r="P46" i="190"/>
  <c r="P48" i="190"/>
  <c r="P44" i="190"/>
  <c r="P47" i="190"/>
  <c r="O14" i="190"/>
  <c r="P19" i="190"/>
  <c r="P16" i="190"/>
  <c r="P15" i="190"/>
  <c r="P14" i="190"/>
  <c r="O5" i="190"/>
  <c r="O4" i="190"/>
  <c r="P38" i="190"/>
  <c r="E11" i="186"/>
  <c r="O9" i="186"/>
  <c r="O8" i="186"/>
  <c r="O6" i="186"/>
  <c r="F25" i="182"/>
  <c r="O5" i="186"/>
  <c r="F21" i="186"/>
  <c r="E21" i="186"/>
  <c r="G19" i="186"/>
  <c r="O14" i="186"/>
  <c r="G16" i="186"/>
  <c r="O19" i="186"/>
  <c r="G18" i="186"/>
  <c r="O18" i="186"/>
  <c r="G15" i="186"/>
  <c r="O17" i="186"/>
  <c r="O15" i="186"/>
  <c r="O35" i="186"/>
  <c r="O37" i="186"/>
  <c r="O36" i="186"/>
  <c r="O48" i="186"/>
  <c r="O44" i="186"/>
  <c r="O47" i="186"/>
  <c r="O46" i="186"/>
  <c r="O49" i="186"/>
  <c r="P40" i="186"/>
  <c r="P41" i="186" s="1"/>
  <c r="E61" i="186"/>
  <c r="C61" i="186"/>
  <c r="O55" i="186"/>
  <c r="O54" i="186"/>
  <c r="O58" i="186"/>
  <c r="O64" i="186"/>
  <c r="P71" i="186"/>
  <c r="D71" i="186"/>
  <c r="H67" i="186" s="1"/>
  <c r="P31" i="186"/>
  <c r="P80" i="186"/>
  <c r="D81" i="186"/>
  <c r="F81" i="186"/>
  <c r="E81" i="186"/>
  <c r="O28" i="186"/>
  <c r="O27" i="186"/>
  <c r="V16" i="190"/>
  <c r="W29" i="190"/>
  <c r="O29" i="190"/>
  <c r="AQ78" i="190"/>
  <c r="AR10" i="190"/>
  <c r="W16" i="190"/>
  <c r="O26" i="190"/>
  <c r="O31" i="190" s="1"/>
  <c r="AR25" i="190"/>
  <c r="AQ77" i="190"/>
  <c r="W17" i="190"/>
  <c r="W5" i="190"/>
  <c r="W15" i="190"/>
  <c r="O25" i="190"/>
  <c r="O44" i="190"/>
  <c r="O76" i="190"/>
  <c r="AQ76" i="190"/>
  <c r="AQ81" i="190" s="1"/>
  <c r="AX34" i="190"/>
  <c r="W49" i="190"/>
  <c r="P9" i="190"/>
  <c r="W10" i="190"/>
  <c r="V15" i="190"/>
  <c r="AR19" i="190"/>
  <c r="AX19" i="190"/>
  <c r="V35" i="190"/>
  <c r="AD40" i="190"/>
  <c r="V48" i="190"/>
  <c r="W48" i="190"/>
  <c r="V78" i="190"/>
  <c r="AD75" i="190"/>
  <c r="V49" i="190"/>
  <c r="V79" i="190"/>
  <c r="O9" i="190"/>
  <c r="P8" i="190"/>
  <c r="V9" i="190"/>
  <c r="W9" i="190"/>
  <c r="V14" i="190"/>
  <c r="AR18" i="190"/>
  <c r="AX18" i="190"/>
  <c r="P30" i="190"/>
  <c r="V34" i="190"/>
  <c r="AD39" i="190"/>
  <c r="O49" i="190"/>
  <c r="V47" i="190"/>
  <c r="W47" i="190"/>
  <c r="AX49" i="190"/>
  <c r="V77" i="190"/>
  <c r="AR79" i="190"/>
  <c r="AX79" i="190"/>
  <c r="D81" i="190"/>
  <c r="H55" i="190" s="1"/>
  <c r="V8" i="190"/>
  <c r="V46" i="190"/>
  <c r="AX48" i="190"/>
  <c r="O7" i="190"/>
  <c r="V7" i="190"/>
  <c r="V11" i="190" s="1"/>
  <c r="O16" i="190"/>
  <c r="W20" i="190"/>
  <c r="AQ18" i="190"/>
  <c r="AQ21" i="190" s="1"/>
  <c r="O28" i="190"/>
  <c r="AD36" i="190"/>
  <c r="AX38" i="190"/>
  <c r="W45" i="190"/>
  <c r="AX47" i="190"/>
  <c r="O79" i="190"/>
  <c r="AC75" i="190"/>
  <c r="AR77" i="190"/>
  <c r="E41" i="190"/>
  <c r="W50" i="190"/>
  <c r="O8" i="190"/>
  <c r="P7" i="190"/>
  <c r="W8" i="190"/>
  <c r="O19" i="190"/>
  <c r="AQ19" i="190"/>
  <c r="AR17" i="190"/>
  <c r="AQ28" i="190"/>
  <c r="AC39" i="190"/>
  <c r="AD37" i="190"/>
  <c r="AX39" i="190"/>
  <c r="O48" i="190"/>
  <c r="W46" i="190"/>
  <c r="V76" i="190"/>
  <c r="AR78" i="190"/>
  <c r="P6" i="190"/>
  <c r="W7" i="190"/>
  <c r="AQ7" i="190"/>
  <c r="AR16" i="190"/>
  <c r="AY19" i="190"/>
  <c r="P28" i="190"/>
  <c r="P31" i="190" s="1"/>
  <c r="V29" i="190"/>
  <c r="AQ25" i="190"/>
  <c r="W39" i="190"/>
  <c r="AC37" i="190"/>
  <c r="O47" i="190"/>
  <c r="V45" i="190"/>
  <c r="V75" i="190"/>
  <c r="AY80" i="190"/>
  <c r="F21" i="190"/>
  <c r="D41" i="190"/>
  <c r="H36" i="190" s="1"/>
  <c r="P5" i="190"/>
  <c r="AX8" i="190"/>
  <c r="O15" i="190"/>
  <c r="W19" i="190"/>
  <c r="AQ17" i="190"/>
  <c r="AR14" i="190"/>
  <c r="AY18" i="190"/>
  <c r="AY28" i="190"/>
  <c r="W36" i="190"/>
  <c r="AC36" i="190"/>
  <c r="AD35" i="190"/>
  <c r="AX37" i="190"/>
  <c r="AY35" i="190"/>
  <c r="O46" i="190"/>
  <c r="AX45" i="190"/>
  <c r="AR76" i="190"/>
  <c r="AY74" i="190"/>
  <c r="E11" i="190"/>
  <c r="AD25" i="190"/>
  <c r="AD26" i="190"/>
  <c r="AD28" i="190"/>
  <c r="AD29" i="190"/>
  <c r="O36" i="190"/>
  <c r="O37" i="190"/>
  <c r="O39" i="190"/>
  <c r="C41" i="190"/>
  <c r="G36" i="190" s="1"/>
  <c r="AC4" i="190"/>
  <c r="AC5" i="190"/>
  <c r="AC7" i="190"/>
  <c r="AC8" i="190"/>
  <c r="AR39" i="190"/>
  <c r="AR40" i="190"/>
  <c r="AR34" i="190"/>
  <c r="AR35" i="190"/>
  <c r="AX69" i="190"/>
  <c r="AX55" i="190"/>
  <c r="AX64" i="190"/>
  <c r="AX54" i="190"/>
  <c r="AX59" i="190"/>
  <c r="AX68" i="190"/>
  <c r="AX58" i="190"/>
  <c r="AX67" i="190"/>
  <c r="AX65" i="190"/>
  <c r="AX57" i="190"/>
  <c r="AX66" i="190"/>
  <c r="AX56" i="190"/>
  <c r="AX74" i="190"/>
  <c r="AX76" i="190"/>
  <c r="AX75" i="190"/>
  <c r="AX77" i="190"/>
  <c r="AX78" i="190"/>
  <c r="AX27" i="190"/>
  <c r="AX28" i="190"/>
  <c r="AQ5" i="190"/>
  <c r="AQ6" i="190"/>
  <c r="AQ8" i="190"/>
  <c r="AQ9" i="190"/>
  <c r="AX5" i="190"/>
  <c r="AD17" i="190"/>
  <c r="V24" i="190"/>
  <c r="V25" i="190"/>
  <c r="V27" i="190"/>
  <c r="V28" i="190"/>
  <c r="AY24" i="190"/>
  <c r="P35" i="190"/>
  <c r="AC49" i="190"/>
  <c r="AY6" i="190"/>
  <c r="AY7" i="190"/>
  <c r="AY9" i="190"/>
  <c r="AY10" i="190"/>
  <c r="AY11" i="190" s="1"/>
  <c r="AC19" i="190"/>
  <c r="AC14" i="190"/>
  <c r="AC15" i="190"/>
  <c r="AR26" i="190"/>
  <c r="AR27" i="190"/>
  <c r="AR29" i="190"/>
  <c r="AR30" i="190"/>
  <c r="AX4" i="190"/>
  <c r="AC25" i="190"/>
  <c r="AC26" i="190"/>
  <c r="AC28" i="190"/>
  <c r="AC29" i="190"/>
  <c r="AC59" i="190"/>
  <c r="AC68" i="190"/>
  <c r="AC58" i="190"/>
  <c r="AC67" i="190"/>
  <c r="AC56" i="190"/>
  <c r="AC57" i="190"/>
  <c r="AC66" i="190"/>
  <c r="AC65" i="190"/>
  <c r="AC55" i="190"/>
  <c r="AC64" i="190"/>
  <c r="AC54" i="190"/>
  <c r="AC69" i="190"/>
  <c r="AC76" i="190"/>
  <c r="AC77" i="190"/>
  <c r="AC78" i="190"/>
  <c r="AC79" i="190"/>
  <c r="AX6" i="190"/>
  <c r="AX7" i="190"/>
  <c r="AX9" i="190"/>
  <c r="AD30" i="190"/>
  <c r="AX29" i="190"/>
  <c r="P36" i="190"/>
  <c r="P37" i="190"/>
  <c r="P39" i="190"/>
  <c r="P40" i="190"/>
  <c r="AQ45" i="190"/>
  <c r="AQ46" i="190"/>
  <c r="AQ47" i="190"/>
  <c r="AQ48" i="190"/>
  <c r="AQ49" i="190"/>
  <c r="AY8" i="190"/>
  <c r="AD27" i="190"/>
  <c r="AY69" i="190"/>
  <c r="AY64" i="190"/>
  <c r="AY59" i="190"/>
  <c r="AY68" i="190"/>
  <c r="AY67" i="190"/>
  <c r="AY57" i="190"/>
  <c r="AY54" i="190"/>
  <c r="AY70" i="190"/>
  <c r="AY58" i="190"/>
  <c r="AY66" i="190"/>
  <c r="AY60" i="190"/>
  <c r="AY56" i="190"/>
  <c r="AY65" i="190"/>
  <c r="AY55" i="190"/>
  <c r="AY75" i="190"/>
  <c r="AY76" i="190"/>
  <c r="AY77" i="190"/>
  <c r="AY78" i="190"/>
  <c r="AY79" i="190"/>
  <c r="AR45" i="190"/>
  <c r="AR47" i="190"/>
  <c r="AR46" i="190"/>
  <c r="AR48" i="190"/>
  <c r="AR49" i="190"/>
  <c r="AD44" i="190"/>
  <c r="AD45" i="190"/>
  <c r="AD47" i="190"/>
  <c r="AD48" i="190"/>
  <c r="AD19" i="190"/>
  <c r="AD20" i="190"/>
  <c r="AD14" i="190"/>
  <c r="AD15" i="190"/>
  <c r="AC44" i="190"/>
  <c r="AC45" i="190"/>
  <c r="AC47" i="190"/>
  <c r="AC48" i="190"/>
  <c r="AY26" i="190"/>
  <c r="AY27" i="190"/>
  <c r="AY29" i="190"/>
  <c r="AY30" i="190"/>
  <c r="AD4" i="190"/>
  <c r="AD5" i="190"/>
  <c r="AD7" i="190"/>
  <c r="AD8" i="190"/>
  <c r="AC18" i="190"/>
  <c r="AQ26" i="190"/>
  <c r="AQ27" i="190"/>
  <c r="AQ29" i="190"/>
  <c r="AX26" i="190"/>
  <c r="O38" i="190"/>
  <c r="AQ39" i="190"/>
  <c r="AQ34" i="190"/>
  <c r="AQ35" i="190"/>
  <c r="AD50" i="190"/>
  <c r="AR50" i="190"/>
  <c r="AR5" i="190"/>
  <c r="AR6" i="190"/>
  <c r="AR11" i="190" s="1"/>
  <c r="AR8" i="190"/>
  <c r="AR9" i="190"/>
  <c r="AY5" i="190"/>
  <c r="AC17" i="190"/>
  <c r="W24" i="190"/>
  <c r="W25" i="190"/>
  <c r="W27" i="190"/>
  <c r="W28" i="190"/>
  <c r="AD24" i="190"/>
  <c r="AR28" i="190"/>
  <c r="AX25" i="190"/>
  <c r="O35" i="190"/>
  <c r="AR38" i="190"/>
  <c r="AD49" i="190"/>
  <c r="AR44" i="190"/>
  <c r="W65" i="190"/>
  <c r="W64" i="190"/>
  <c r="W70" i="190"/>
  <c r="W69" i="190"/>
  <c r="W58" i="190"/>
  <c r="W60" i="190"/>
  <c r="W59" i="190"/>
  <c r="W68" i="190"/>
  <c r="W67" i="190"/>
  <c r="W57" i="190"/>
  <c r="W66" i="190"/>
  <c r="W56" i="190"/>
  <c r="W55" i="190"/>
  <c r="W54" i="190"/>
  <c r="W74" i="190"/>
  <c r="W76" i="190"/>
  <c r="W75" i="190"/>
  <c r="W77" i="190"/>
  <c r="W78" i="190"/>
  <c r="AX17" i="190"/>
  <c r="AY16" i="190"/>
  <c r="C81" i="190"/>
  <c r="P75" i="190"/>
  <c r="AD58" i="190"/>
  <c r="AD70" i="190"/>
  <c r="AD67" i="190"/>
  <c r="AD64" i="190"/>
  <c r="AD60" i="190"/>
  <c r="AD57" i="190"/>
  <c r="AD66" i="190"/>
  <c r="AD69" i="190"/>
  <c r="AD59" i="190"/>
  <c r="AD56" i="190"/>
  <c r="AD65" i="190"/>
  <c r="AD55" i="190"/>
  <c r="AD54" i="190"/>
  <c r="AD68" i="190"/>
  <c r="AQ75" i="190"/>
  <c r="F31" i="190"/>
  <c r="P20" i="190"/>
  <c r="AR15" i="190"/>
  <c r="AX16" i="190"/>
  <c r="AY15" i="190"/>
  <c r="W40" i="190"/>
  <c r="P45" i="190"/>
  <c r="P51" i="190" s="1"/>
  <c r="O57" i="190"/>
  <c r="O66" i="190"/>
  <c r="O58" i="190"/>
  <c r="O67" i="190"/>
  <c r="O56" i="190"/>
  <c r="O65" i="190"/>
  <c r="O64" i="190"/>
  <c r="O69" i="190"/>
  <c r="O68" i="190"/>
  <c r="O55" i="190"/>
  <c r="O54" i="190"/>
  <c r="O59" i="190"/>
  <c r="P74" i="190"/>
  <c r="AD80" i="190"/>
  <c r="V38" i="190"/>
  <c r="W38" i="190"/>
  <c r="AD78" i="190"/>
  <c r="AR60" i="190"/>
  <c r="AR55" i="190"/>
  <c r="AR64" i="190"/>
  <c r="AR67" i="190"/>
  <c r="AR56" i="190"/>
  <c r="AR54" i="190"/>
  <c r="AR65" i="190"/>
  <c r="AR69" i="190"/>
  <c r="AR57" i="190"/>
  <c r="AR70" i="190"/>
  <c r="AR59" i="190"/>
  <c r="AR68" i="190"/>
  <c r="AR58" i="190"/>
  <c r="AR66" i="190"/>
  <c r="P56" i="190"/>
  <c r="P65" i="190"/>
  <c r="P58" i="190"/>
  <c r="P55" i="190"/>
  <c r="P64" i="190"/>
  <c r="P70" i="190"/>
  <c r="P60" i="190"/>
  <c r="P68" i="190"/>
  <c r="P54" i="190"/>
  <c r="P57" i="190"/>
  <c r="P66" i="190"/>
  <c r="P69" i="190"/>
  <c r="P59" i="190"/>
  <c r="P67" i="190"/>
  <c r="AQ56" i="190"/>
  <c r="AQ65" i="190"/>
  <c r="AQ67" i="190"/>
  <c r="AQ55" i="190"/>
  <c r="AQ64" i="190"/>
  <c r="AQ68" i="190"/>
  <c r="AQ66" i="190"/>
  <c r="AQ54" i="190"/>
  <c r="AQ58" i="190"/>
  <c r="AQ57" i="190"/>
  <c r="AQ69" i="190"/>
  <c r="AQ59" i="190"/>
  <c r="O18" i="190"/>
  <c r="P18" i="190"/>
  <c r="P21" i="190" s="1"/>
  <c r="V19" i="190"/>
  <c r="AX14" i="190"/>
  <c r="AY20" i="190"/>
  <c r="AY39" i="190"/>
  <c r="AY45" i="190"/>
  <c r="O78" i="190"/>
  <c r="P79" i="190"/>
  <c r="V54" i="190"/>
  <c r="V56" i="190"/>
  <c r="V65" i="190"/>
  <c r="V59" i="190"/>
  <c r="V68" i="190"/>
  <c r="V69" i="190"/>
  <c r="V66" i="190"/>
  <c r="V58" i="190"/>
  <c r="V67" i="190"/>
  <c r="V57" i="190"/>
  <c r="V55" i="190"/>
  <c r="V64" i="190"/>
  <c r="AD77" i="190"/>
  <c r="AQ79" i="190"/>
  <c r="AR80" i="190"/>
  <c r="H80" i="186"/>
  <c r="H79" i="186"/>
  <c r="H77" i="186"/>
  <c r="H76" i="186"/>
  <c r="H74" i="186"/>
  <c r="H78" i="186"/>
  <c r="H75" i="186"/>
  <c r="O21" i="186"/>
  <c r="G57" i="186"/>
  <c r="G56" i="186"/>
  <c r="G54" i="186"/>
  <c r="G55" i="186"/>
  <c r="G58" i="186"/>
  <c r="G59" i="186"/>
  <c r="P10" i="186"/>
  <c r="W51" i="186"/>
  <c r="AQ54" i="186"/>
  <c r="AQ55" i="186"/>
  <c r="AQ57" i="186"/>
  <c r="AQ58" i="186"/>
  <c r="AQ31" i="186"/>
  <c r="G34" i="186"/>
  <c r="G39" i="186"/>
  <c r="G38" i="186"/>
  <c r="G68" i="186"/>
  <c r="G67" i="186"/>
  <c r="G65" i="186"/>
  <c r="G64" i="186"/>
  <c r="O79" i="186"/>
  <c r="O26" i="186"/>
  <c r="P9" i="186"/>
  <c r="AC39" i="186"/>
  <c r="AJ27" i="186"/>
  <c r="AJ36" i="186"/>
  <c r="AJ39" i="186"/>
  <c r="AQ9" i="186"/>
  <c r="AQ4" i="186"/>
  <c r="AQ5" i="186"/>
  <c r="AD50" i="186"/>
  <c r="AD49" i="186"/>
  <c r="AR54" i="186"/>
  <c r="AR55" i="186"/>
  <c r="AR57" i="186"/>
  <c r="AR58" i="186"/>
  <c r="AY80" i="186"/>
  <c r="AY75" i="186"/>
  <c r="AY76" i="186"/>
  <c r="H64" i="186"/>
  <c r="G17" i="186"/>
  <c r="G21" i="186" s="1"/>
  <c r="O78" i="186"/>
  <c r="P78" i="186"/>
  <c r="O69" i="186"/>
  <c r="O34" i="186"/>
  <c r="O25" i="186"/>
  <c r="P16" i="186"/>
  <c r="P21" i="186" s="1"/>
  <c r="O7" i="186"/>
  <c r="O11" i="186" s="1"/>
  <c r="P8" i="186"/>
  <c r="V24" i="186"/>
  <c r="V34" i="186"/>
  <c r="AD48" i="186"/>
  <c r="AC38" i="186"/>
  <c r="AD28" i="186"/>
  <c r="AC19" i="186"/>
  <c r="AC9" i="186"/>
  <c r="AJ8" i="186"/>
  <c r="AJ26" i="186"/>
  <c r="AK48" i="186"/>
  <c r="AJ74" i="186"/>
  <c r="AJ75" i="186"/>
  <c r="AR78" i="186"/>
  <c r="AR59" i="186"/>
  <c r="AX36" i="186"/>
  <c r="AX41" i="186" s="1"/>
  <c r="AX37" i="186"/>
  <c r="AX39" i="186"/>
  <c r="AX81" i="186"/>
  <c r="AK50" i="186"/>
  <c r="C51" i="186"/>
  <c r="D51" i="186"/>
  <c r="W80" i="186"/>
  <c r="W75" i="186"/>
  <c r="G79" i="186"/>
  <c r="G78" i="186"/>
  <c r="G76" i="186"/>
  <c r="G75" i="186"/>
  <c r="D61" i="186"/>
  <c r="H69" i="186"/>
  <c r="H68" i="186"/>
  <c r="H66" i="186"/>
  <c r="H65" i="186"/>
  <c r="V51" i="186"/>
  <c r="AD29" i="186"/>
  <c r="AQ45" i="186"/>
  <c r="AQ51" i="186" s="1"/>
  <c r="AQ46" i="186"/>
  <c r="AQ48" i="186"/>
  <c r="AQ49" i="186"/>
  <c r="AK25" i="186"/>
  <c r="AK28" i="186"/>
  <c r="C11" i="186"/>
  <c r="O77" i="186"/>
  <c r="P77" i="186"/>
  <c r="O68" i="186"/>
  <c r="O59" i="186"/>
  <c r="P59" i="186"/>
  <c r="O24" i="186"/>
  <c r="P7" i="186"/>
  <c r="V9" i="186"/>
  <c r="AC59" i="186"/>
  <c r="AC48" i="186"/>
  <c r="AD47" i="186"/>
  <c r="AC37" i="186"/>
  <c r="AD27" i="186"/>
  <c r="AC18" i="186"/>
  <c r="AC8" i="186"/>
  <c r="AJ49" i="186"/>
  <c r="AR56" i="186"/>
  <c r="AX11" i="186"/>
  <c r="AY71" i="186"/>
  <c r="AY20" i="186"/>
  <c r="AY14" i="186"/>
  <c r="AY16" i="186"/>
  <c r="AY17" i="186"/>
  <c r="W40" i="186"/>
  <c r="W39" i="186"/>
  <c r="W41" i="186" s="1"/>
  <c r="AD70" i="186"/>
  <c r="AD67" i="186"/>
  <c r="AR75" i="186"/>
  <c r="AR81" i="186" s="1"/>
  <c r="AR76" i="186"/>
  <c r="H70" i="186"/>
  <c r="D21" i="186"/>
  <c r="D41" i="186"/>
  <c r="AY60" i="186"/>
  <c r="AY58" i="186"/>
  <c r="AY59" i="186"/>
  <c r="AY54" i="186"/>
  <c r="P54" i="186"/>
  <c r="W74" i="186"/>
  <c r="P58" i="186"/>
  <c r="AD26" i="186"/>
  <c r="AJ25" i="186"/>
  <c r="AJ28" i="186"/>
  <c r="AJ48" i="186"/>
  <c r="O75" i="186"/>
  <c r="P75" i="186"/>
  <c r="P81" i="186" s="1"/>
  <c r="O66" i="186"/>
  <c r="O71" i="186" s="1"/>
  <c r="O57" i="186"/>
  <c r="O61" i="186" s="1"/>
  <c r="P57" i="186"/>
  <c r="O39" i="186"/>
  <c r="P5" i="186"/>
  <c r="V7" i="186"/>
  <c r="V11" i="186" s="1"/>
  <c r="W18" i="186"/>
  <c r="V29" i="186"/>
  <c r="W78" i="186"/>
  <c r="AC78" i="186"/>
  <c r="AC68" i="186"/>
  <c r="AC56" i="186"/>
  <c r="AC46" i="186"/>
  <c r="AD45" i="186"/>
  <c r="AC35" i="186"/>
  <c r="AD41" i="186"/>
  <c r="AD25" i="186"/>
  <c r="AC16" i="186"/>
  <c r="AC6" i="186"/>
  <c r="AJ4" i="186"/>
  <c r="AJ14" i="186"/>
  <c r="AJ17" i="186"/>
  <c r="AJ38" i="186"/>
  <c r="AJ46" i="186"/>
  <c r="AK51" i="186"/>
  <c r="AQ36" i="186"/>
  <c r="AQ41" i="186" s="1"/>
  <c r="AQ37" i="186"/>
  <c r="AQ39" i="186"/>
  <c r="AX51" i="186"/>
  <c r="AY78" i="186"/>
  <c r="AR9" i="186"/>
  <c r="AR10" i="186"/>
  <c r="AR4" i="186"/>
  <c r="AR11" i="186" s="1"/>
  <c r="AR5" i="186"/>
  <c r="AR18" i="186"/>
  <c r="AR19" i="186"/>
  <c r="AR14" i="186"/>
  <c r="AY40" i="186"/>
  <c r="AY36" i="186"/>
  <c r="AY37" i="186"/>
  <c r="AY39" i="186"/>
  <c r="AY41" i="186" s="1"/>
  <c r="AK69" i="186"/>
  <c r="AK64" i="186"/>
  <c r="G35" i="186"/>
  <c r="G74" i="186"/>
  <c r="C31" i="186"/>
  <c r="AR36" i="186"/>
  <c r="AR41" i="186" s="1"/>
  <c r="AR37" i="186"/>
  <c r="AR39" i="186"/>
  <c r="O76" i="186"/>
  <c r="O67" i="186"/>
  <c r="P6" i="186"/>
  <c r="W79" i="186"/>
  <c r="AC57" i="186"/>
  <c r="AC47" i="186"/>
  <c r="AC36" i="186"/>
  <c r="AC41" i="186" s="1"/>
  <c r="AC17" i="186"/>
  <c r="AC7" i="186"/>
  <c r="AY51" i="186"/>
  <c r="D11" i="186"/>
  <c r="P56" i="186"/>
  <c r="W17" i="186"/>
  <c r="W21" i="186" s="1"/>
  <c r="V38" i="186"/>
  <c r="W77" i="186"/>
  <c r="AC77" i="186"/>
  <c r="AC66" i="186"/>
  <c r="AC55" i="186"/>
  <c r="AC61" i="186" s="1"/>
  <c r="AC45" i="186"/>
  <c r="AD44" i="186"/>
  <c r="AD24" i="186"/>
  <c r="AC15" i="186"/>
  <c r="AC21" i="186" s="1"/>
  <c r="AC4" i="186"/>
  <c r="AK29" i="186"/>
  <c r="AJ37" i="186"/>
  <c r="AJ45" i="186"/>
  <c r="AJ51" i="186" s="1"/>
  <c r="AQ59" i="186"/>
  <c r="AR38" i="186"/>
  <c r="AQ8" i="186"/>
  <c r="AX25" i="186"/>
  <c r="AX26" i="186"/>
  <c r="AX28" i="186"/>
  <c r="AX29" i="186"/>
  <c r="AY57" i="186"/>
  <c r="AX69" i="186"/>
  <c r="AX64" i="186"/>
  <c r="AX65" i="186"/>
  <c r="AY77" i="186"/>
  <c r="AY81" i="186" s="1"/>
  <c r="AR40" i="186"/>
  <c r="G36" i="186"/>
  <c r="G66" i="186"/>
  <c r="G77" i="186"/>
  <c r="D31" i="186"/>
  <c r="AJ64" i="186"/>
  <c r="AJ71" i="186" s="1"/>
  <c r="AQ67" i="186"/>
  <c r="AR49" i="186"/>
  <c r="AR51" i="186" s="1"/>
  <c r="AQ14" i="186"/>
  <c r="AQ21" i="186" s="1"/>
  <c r="AY6" i="186"/>
  <c r="AY11" i="186" s="1"/>
  <c r="AX17" i="186"/>
  <c r="AX54" i="186"/>
  <c r="AX61" i="186" s="1"/>
  <c r="AQ66" i="186"/>
  <c r="AX16" i="186"/>
  <c r="AX21" i="186" s="1"/>
  <c r="D11" i="190"/>
  <c r="H4" i="190" s="1"/>
  <c r="W11" i="190"/>
  <c r="C31" i="190"/>
  <c r="G24" i="190" s="1"/>
  <c r="C21" i="190"/>
  <c r="G19" i="190" s="1"/>
  <c r="V51" i="190"/>
  <c r="C51" i="190"/>
  <c r="G49" i="190" s="1"/>
  <c r="D21" i="190"/>
  <c r="H16" i="190" s="1"/>
  <c r="D51" i="190"/>
  <c r="H47" i="190" s="1"/>
  <c r="D31" i="190"/>
  <c r="H27" i="190" s="1"/>
  <c r="E51" i="190"/>
  <c r="E31" i="190"/>
  <c r="F41" i="190"/>
  <c r="E21" i="190"/>
  <c r="F51" i="190"/>
  <c r="C11" i="190"/>
  <c r="AX41" i="190" l="1"/>
  <c r="AY51" i="190"/>
  <c r="AX31" i="186"/>
  <c r="AY31" i="186"/>
  <c r="AR31" i="186"/>
  <c r="AJ41" i="186"/>
  <c r="AJ21" i="186"/>
  <c r="AJ31" i="186"/>
  <c r="AK31" i="186"/>
  <c r="AC81" i="190"/>
  <c r="AC11" i="190"/>
  <c r="AD11" i="190"/>
  <c r="AD41" i="190"/>
  <c r="AC71" i="186"/>
  <c r="AD71" i="186"/>
  <c r="AC81" i="186"/>
  <c r="AC51" i="186"/>
  <c r="AC31" i="186"/>
  <c r="AD21" i="186"/>
  <c r="AD61" i="186"/>
  <c r="W41" i="190"/>
  <c r="W31" i="190"/>
  <c r="V71" i="186"/>
  <c r="V21" i="186"/>
  <c r="V81" i="186"/>
  <c r="V61" i="186"/>
  <c r="W61" i="186"/>
  <c r="O51" i="190"/>
  <c r="H17" i="190"/>
  <c r="H19" i="190"/>
  <c r="H18" i="190"/>
  <c r="H14" i="190"/>
  <c r="P11" i="186"/>
  <c r="O41" i="186"/>
  <c r="O51" i="186"/>
  <c r="O81" i="186"/>
  <c r="G14" i="190"/>
  <c r="H64" i="190"/>
  <c r="H37" i="190"/>
  <c r="H57" i="190"/>
  <c r="H26" i="190"/>
  <c r="H68" i="190"/>
  <c r="V81" i="190"/>
  <c r="H40" i="190"/>
  <c r="H24" i="190"/>
  <c r="H60" i="190"/>
  <c r="H59" i="190"/>
  <c r="V31" i="190"/>
  <c r="AY41" i="190"/>
  <c r="AX21" i="190"/>
  <c r="H65" i="190"/>
  <c r="AR21" i="190"/>
  <c r="H35" i="190"/>
  <c r="V21" i="190"/>
  <c r="H66" i="190"/>
  <c r="H69" i="190"/>
  <c r="AD21" i="190"/>
  <c r="W21" i="190"/>
  <c r="W51" i="190"/>
  <c r="O11" i="190"/>
  <c r="H28" i="190"/>
  <c r="H78" i="190"/>
  <c r="H58" i="190"/>
  <c r="AC41" i="190"/>
  <c r="P11" i="190"/>
  <c r="H67" i="190"/>
  <c r="V41" i="190"/>
  <c r="AX31" i="190"/>
  <c r="H56" i="190"/>
  <c r="H34" i="190"/>
  <c r="H10" i="190"/>
  <c r="H70" i="190"/>
  <c r="AX51" i="190"/>
  <c r="H39" i="190"/>
  <c r="H49" i="190"/>
  <c r="O21" i="190"/>
  <c r="G29" i="190"/>
  <c r="H38" i="190"/>
  <c r="O81" i="190"/>
  <c r="H79" i="190"/>
  <c r="AD51" i="190"/>
  <c r="G37" i="190"/>
  <c r="G39" i="190"/>
  <c r="G25" i="190"/>
  <c r="H5" i="190"/>
  <c r="P41" i="190"/>
  <c r="O41" i="190"/>
  <c r="G28" i="190"/>
  <c r="H44" i="190"/>
  <c r="AQ51" i="190"/>
  <c r="AC71" i="190"/>
  <c r="AR31" i="190"/>
  <c r="H80" i="190"/>
  <c r="H76" i="190"/>
  <c r="H74" i="190"/>
  <c r="H75" i="190"/>
  <c r="G34" i="190"/>
  <c r="H48" i="190"/>
  <c r="AD81" i="190"/>
  <c r="H77" i="190"/>
  <c r="H54" i="190"/>
  <c r="AY81" i="190"/>
  <c r="G27" i="190"/>
  <c r="G35" i="190"/>
  <c r="AY21" i="190"/>
  <c r="AQ31" i="190"/>
  <c r="AC21" i="190"/>
  <c r="AQ11" i="190"/>
  <c r="O61" i="190"/>
  <c r="AC51" i="190"/>
  <c r="AR81" i="190"/>
  <c r="G38" i="190"/>
  <c r="G26" i="190"/>
  <c r="AR51" i="190"/>
  <c r="AC31" i="190"/>
  <c r="AY31" i="190"/>
  <c r="H8" i="190"/>
  <c r="P61" i="190"/>
  <c r="AY71" i="190"/>
  <c r="AQ41" i="190"/>
  <c r="AR71" i="190"/>
  <c r="G46" i="190"/>
  <c r="H30" i="190"/>
  <c r="H7" i="190"/>
  <c r="G48" i="190"/>
  <c r="AQ71" i="190"/>
  <c r="O71" i="190"/>
  <c r="G67" i="190"/>
  <c r="G64" i="190"/>
  <c r="G69" i="190"/>
  <c r="G59" i="190"/>
  <c r="G68" i="190"/>
  <c r="G58" i="190"/>
  <c r="G65" i="190"/>
  <c r="G55" i="190"/>
  <c r="G57" i="190"/>
  <c r="G66" i="190"/>
  <c r="G56" i="190"/>
  <c r="G54" i="190"/>
  <c r="G77" i="190"/>
  <c r="G78" i="190"/>
  <c r="G79" i="190"/>
  <c r="G75" i="190"/>
  <c r="G74" i="190"/>
  <c r="G76" i="190"/>
  <c r="AY61" i="190"/>
  <c r="AX11" i="190"/>
  <c r="AX81" i="190"/>
  <c r="AX61" i="190"/>
  <c r="G47" i="190"/>
  <c r="G44" i="190"/>
  <c r="H6" i="190"/>
  <c r="V61" i="190"/>
  <c r="AQ61" i="190"/>
  <c r="P81" i="190"/>
  <c r="AD61" i="190"/>
  <c r="W61" i="190"/>
  <c r="AD31" i="190"/>
  <c r="W71" i="190"/>
  <c r="H9" i="190"/>
  <c r="G45" i="190"/>
  <c r="V71" i="190"/>
  <c r="W81" i="190"/>
  <c r="AC61" i="190"/>
  <c r="AX71" i="190"/>
  <c r="H25" i="190"/>
  <c r="H29" i="190"/>
  <c r="P71" i="190"/>
  <c r="AR61" i="190"/>
  <c r="AD71" i="190"/>
  <c r="AR41" i="190"/>
  <c r="W81" i="186"/>
  <c r="H36" i="186"/>
  <c r="H34" i="186"/>
  <c r="H35" i="186"/>
  <c r="H40" i="186"/>
  <c r="H39" i="186"/>
  <c r="H38" i="186"/>
  <c r="H37" i="186"/>
  <c r="G8" i="186"/>
  <c r="G6" i="186"/>
  <c r="G7" i="186"/>
  <c r="G9" i="186"/>
  <c r="G5" i="186"/>
  <c r="G4" i="186"/>
  <c r="AJ81" i="186"/>
  <c r="G41" i="186"/>
  <c r="AX71" i="186"/>
  <c r="AD51" i="186"/>
  <c r="P61" i="186"/>
  <c r="H15" i="186"/>
  <c r="H14" i="186"/>
  <c r="H20" i="186"/>
  <c r="H16" i="186"/>
  <c r="H17" i="186"/>
  <c r="H18" i="186"/>
  <c r="H19" i="186"/>
  <c r="V41" i="186"/>
  <c r="AQ11" i="186"/>
  <c r="H81" i="186"/>
  <c r="AQ71" i="186"/>
  <c r="H25" i="186"/>
  <c r="H30" i="186"/>
  <c r="H29" i="186"/>
  <c r="H24" i="186"/>
  <c r="H28" i="186"/>
  <c r="H27" i="186"/>
  <c r="H26" i="186"/>
  <c r="H10" i="186"/>
  <c r="H8" i="186"/>
  <c r="H9" i="186"/>
  <c r="H4" i="186"/>
  <c r="H5" i="186"/>
  <c r="H6" i="186"/>
  <c r="H7" i="186"/>
  <c r="G24" i="186"/>
  <c r="G28" i="186"/>
  <c r="G27" i="186"/>
  <c r="G25" i="186"/>
  <c r="G29" i="186"/>
  <c r="G26" i="186"/>
  <c r="AY61" i="186"/>
  <c r="O31" i="186"/>
  <c r="V31" i="186"/>
  <c r="G71" i="186"/>
  <c r="AD31" i="186"/>
  <c r="G81" i="186"/>
  <c r="AR21" i="186"/>
  <c r="AY21" i="186"/>
  <c r="AR61" i="186"/>
  <c r="G61" i="186"/>
  <c r="H71" i="186"/>
  <c r="AK71" i="186"/>
  <c r="AJ11" i="186"/>
  <c r="H47" i="186"/>
  <c r="H46" i="186"/>
  <c r="H44" i="186"/>
  <c r="H50" i="186"/>
  <c r="H49" i="186"/>
  <c r="H48" i="186"/>
  <c r="H45" i="186"/>
  <c r="AQ61" i="186"/>
  <c r="G46" i="186"/>
  <c r="G45" i="186"/>
  <c r="G47" i="186"/>
  <c r="G44" i="186"/>
  <c r="G48" i="186"/>
  <c r="G49" i="186"/>
  <c r="AC11" i="186"/>
  <c r="H58" i="186"/>
  <c r="H57" i="186"/>
  <c r="H55" i="186"/>
  <c r="H54" i="186"/>
  <c r="H60" i="186"/>
  <c r="H59" i="186"/>
  <c r="H56" i="186"/>
  <c r="G16" i="190"/>
  <c r="H50" i="190"/>
  <c r="G18" i="190"/>
  <c r="H46" i="190"/>
  <c r="H20" i="190"/>
  <c r="G17" i="190"/>
  <c r="H45" i="190"/>
  <c r="H15" i="190"/>
  <c r="H21" i="190" s="1"/>
  <c r="G15" i="190"/>
  <c r="G5" i="190"/>
  <c r="G9" i="190"/>
  <c r="G6" i="190"/>
  <c r="G7" i="190"/>
  <c r="G8" i="190"/>
  <c r="G4" i="190"/>
  <c r="H31" i="190" l="1"/>
  <c r="H71" i="190"/>
  <c r="H41" i="190"/>
  <c r="H11" i="186"/>
  <c r="H61" i="190"/>
  <c r="H11" i="190"/>
  <c r="G61" i="190"/>
  <c r="G31" i="190"/>
  <c r="G51" i="190"/>
  <c r="G41" i="190"/>
  <c r="H81" i="190"/>
  <c r="G81" i="190"/>
  <c r="G21" i="190"/>
  <c r="H51" i="190"/>
  <c r="G71" i="190"/>
  <c r="G11" i="186"/>
  <c r="G31" i="186"/>
  <c r="H21" i="186"/>
  <c r="H41" i="186"/>
  <c r="G51" i="186"/>
  <c r="H61" i="186"/>
  <c r="H51" i="186"/>
  <c r="H31" i="186"/>
  <c r="G11" i="190"/>
</calcChain>
</file>

<file path=xl/sharedStrings.xml><?xml version="1.0" encoding="utf-8"?>
<sst xmlns="http://schemas.openxmlformats.org/spreadsheetml/2006/main" count="1636" uniqueCount="357">
  <si>
    <t>Nom des joueurs
Player's Name</t>
  </si>
  <si>
    <t>Total des lancers
Total throws</t>
  </si>
  <si>
    <t>Total punitions
Total Penalties</t>
  </si>
  <si>
    <t>Total buts accordés
Total goals given</t>
  </si>
  <si>
    <t>Total des buts
Total goals</t>
  </si>
  <si>
    <t>Rang
Rank</t>
  </si>
  <si>
    <t>% buts marqués
Goal Scored %</t>
  </si>
  <si>
    <t>% de lancers
Throws %</t>
  </si>
  <si>
    <t>Moyenne de lancers par buts
 marqués
Average Shots
per a Goal</t>
  </si>
  <si>
    <t>Quebec</t>
  </si>
  <si>
    <t>Alberta</t>
  </si>
  <si>
    <t>Storm</t>
  </si>
  <si>
    <t>P</t>
  </si>
  <si>
    <t>B/G</t>
  </si>
  <si>
    <t>L/T</t>
  </si>
  <si>
    <t>%BM
GS%</t>
  </si>
  <si>
    <t>Vs</t>
  </si>
  <si>
    <t>British Columbia</t>
  </si>
  <si>
    <t>Game #</t>
  </si>
  <si>
    <t>BC</t>
  </si>
  <si>
    <t>BA/
GG</t>
  </si>
  <si>
    <t>%L/
T%</t>
  </si>
  <si>
    <t>Medals Games</t>
  </si>
  <si>
    <t>Round Robin Games</t>
  </si>
  <si>
    <t>Own Goal</t>
  </si>
  <si>
    <t>Classement final / Final Ranking</t>
  </si>
  <si>
    <t>Hommes / Men</t>
  </si>
  <si>
    <t>Nova Scotia</t>
  </si>
  <si>
    <t>Femmes / Women</t>
  </si>
  <si>
    <t>Hre / Time</t>
  </si>
  <si>
    <t># Match</t>
  </si>
  <si>
    <t>M/W</t>
  </si>
  <si>
    <t>GYMNASE A / GYM A</t>
  </si>
  <si>
    <t>Résultats
Results</t>
  </si>
  <si>
    <t>GYMNASE B / GYM B</t>
  </si>
  <si>
    <t>M</t>
  </si>
  <si>
    <t>W</t>
  </si>
  <si>
    <t>No game</t>
  </si>
  <si>
    <t>Bronze Femmes / Women's Bronze</t>
  </si>
  <si>
    <t>Bronze Hommes / Men's Bronze</t>
  </si>
  <si>
    <t>Women</t>
  </si>
  <si>
    <t>Tournoi à la rounde / Round Robin</t>
  </si>
  <si>
    <t>Medals</t>
  </si>
  <si>
    <t>TOTAL</t>
  </si>
  <si>
    <t>Pool C</t>
  </si>
  <si>
    <t>Rank</t>
  </si>
  <si>
    <t>GF</t>
  </si>
  <si>
    <t>GA</t>
  </si>
  <si>
    <t>vs</t>
  </si>
  <si>
    <t>Men</t>
  </si>
  <si>
    <t>Pool A</t>
  </si>
  <si>
    <t>Pool B</t>
  </si>
  <si>
    <t>Horaire des Matchs / Games Schedule</t>
  </si>
  <si>
    <t>Hommes groupe A / Men Pool A</t>
  </si>
  <si>
    <t>H1</t>
  </si>
  <si>
    <t>F1</t>
  </si>
  <si>
    <t>H2</t>
  </si>
  <si>
    <t>F2</t>
  </si>
  <si>
    <t>H3</t>
  </si>
  <si>
    <t>All Blacks (Ontario)</t>
  </si>
  <si>
    <t>F3</t>
  </si>
  <si>
    <t>H4</t>
  </si>
  <si>
    <t>F4</t>
  </si>
  <si>
    <t>Storm (Nova Scotia)</t>
  </si>
  <si>
    <t>H5</t>
  </si>
  <si>
    <t>F5</t>
  </si>
  <si>
    <t>Hommes groupe B / Men Pool B</t>
  </si>
  <si>
    <t>F6</t>
  </si>
  <si>
    <t>H6</t>
  </si>
  <si>
    <t>H7</t>
  </si>
  <si>
    <t>H8</t>
  </si>
  <si>
    <t>Moneymen (Delaware)</t>
  </si>
  <si>
    <t>Équipe</t>
  </si>
  <si>
    <t>#</t>
  </si>
  <si>
    <t>Tournoi Invitation de goalball de Montréal 2016
2016 Montreal Open Goalball Tournament</t>
  </si>
  <si>
    <t>Pool D</t>
  </si>
  <si>
    <t>Statistiques du tournoi Invitation de goalball de Montréal 2016
2016 Montreal Open Goalball Tournament Statsistics</t>
  </si>
  <si>
    <t>QC</t>
  </si>
  <si>
    <t>Manitoba</t>
  </si>
  <si>
    <t>Moneymen</t>
  </si>
  <si>
    <t>MONEY</t>
  </si>
  <si>
    <t>NS</t>
  </si>
  <si>
    <t>ALB</t>
  </si>
  <si>
    <t>All Blacks</t>
  </si>
  <si>
    <t>Ontario North</t>
  </si>
  <si>
    <t>Rose City Thorns</t>
  </si>
  <si>
    <t>Lady Lions</t>
  </si>
  <si>
    <t>Ontario South</t>
  </si>
  <si>
    <t>Q-F</t>
  </si>
  <si>
    <t>Statistiques du tournoi Invitation de goalball de Montréal 2016
2016 Montreal Open Goalball Tournament Statsistics
MEILLEURS MARQUEURS / BEST SCORERS</t>
  </si>
  <si>
    <t>Femmes groupe C / Women Pool C</t>
  </si>
  <si>
    <t>Lady Lions (New-York)</t>
  </si>
  <si>
    <t>Femmes groupe D / Women Pool D</t>
  </si>
  <si>
    <t>F7</t>
  </si>
  <si>
    <t>F8</t>
  </si>
  <si>
    <t>Rose City Thorns (Oregon)</t>
  </si>
  <si>
    <t>TOURNOI INVITATION DE GOALBALL DE MONTRÉAL 2016</t>
  </si>
  <si>
    <t>2016 MONTREAL OPEN GOALBALL TOURNAMENT</t>
  </si>
  <si>
    <t>Vendredi 29 janvier 2016 - Friday January 29th, 2016</t>
  </si>
  <si>
    <t>Alberta  vs  All Blacks</t>
  </si>
  <si>
    <t>Ontario North  vs  Alberta</t>
  </si>
  <si>
    <t>Storm  vs  Lady Lions</t>
  </si>
  <si>
    <t>Ontario South  vs  Rose City Thorns</t>
  </si>
  <si>
    <t>Samedi 30 janvier 2016 - Saturday January 30th, 2016</t>
  </si>
  <si>
    <t>Moneymen  vs  Alberta</t>
  </si>
  <si>
    <t>British Columbia  vs  Ontario South</t>
  </si>
  <si>
    <t>Alberta  vs  Lady Lions</t>
  </si>
  <si>
    <t>Ontario North  vs  Storm</t>
  </si>
  <si>
    <t>Moneymen  vs  All Blacks</t>
  </si>
  <si>
    <t>British Columbia  vs  Manitoba</t>
  </si>
  <si>
    <t>Ontario North  vs  Lady Lions</t>
  </si>
  <si>
    <t>British Columbia  vs  Rose City Thorns</t>
  </si>
  <si>
    <t>Alberta  vs  Storm</t>
  </si>
  <si>
    <t>Dimanche 31 janvier 2016 - Sunday January 31th, 2016</t>
  </si>
  <si>
    <t>Winner match #26  vs  Winner match #27</t>
  </si>
  <si>
    <t>Winner match #25  vs  Winner match #28</t>
  </si>
  <si>
    <t>Winner match #30  vs  Winner match #31</t>
  </si>
  <si>
    <t>Winner match #29  vs  Winner match #32</t>
  </si>
  <si>
    <t>Looser match #33  vs  Looser match #34</t>
  </si>
  <si>
    <t>Looser match #35  vs  Looser match #36</t>
  </si>
  <si>
    <t>Or Hommes / Men's Gold</t>
  </si>
  <si>
    <t>Winner match #33  vs  Winner match #34</t>
  </si>
  <si>
    <t>Or Femmes / Women's Gold</t>
  </si>
  <si>
    <t>Winner match #35  vs  Winner match #36</t>
  </si>
  <si>
    <t>Dernière mise à jour : 2015-01-20 à 20:00 MD</t>
  </si>
  <si>
    <t>Équipe / Team : Alberta</t>
  </si>
  <si>
    <t>Équipe / Team : All Blacks (Ontario)</t>
  </si>
  <si>
    <t>Équipe / Team : British Columbia</t>
  </si>
  <si>
    <t>Équipe / Team : Manitoba</t>
  </si>
  <si>
    <t>Équipe / Team : Moneymen (Delaware)</t>
  </si>
  <si>
    <t>Équipe / Team : Nova Scotia</t>
  </si>
  <si>
    <t>Équipe / Team : Quebec</t>
  </si>
  <si>
    <t xml:space="preserve">All Blacks </t>
  </si>
  <si>
    <t>Moneymen  vs  Nova Scotia</t>
  </si>
  <si>
    <t>Nova Scotia  vs  All Blacks</t>
  </si>
  <si>
    <t>Nova Scotia  vs  Alberta</t>
  </si>
  <si>
    <t>Game # 4</t>
  </si>
  <si>
    <t>Game # 9</t>
  </si>
  <si>
    <t>Game # 20</t>
  </si>
  <si>
    <t>Quarter finals</t>
  </si>
  <si>
    <t>Semi finals</t>
  </si>
  <si>
    <t>Game # 11</t>
  </si>
  <si>
    <t>Game # 18</t>
  </si>
  <si>
    <t>Game # 1</t>
  </si>
  <si>
    <t>Game # 10</t>
  </si>
  <si>
    <t>Game # 17</t>
  </si>
  <si>
    <t>Game # 3</t>
  </si>
  <si>
    <t>Game # 19</t>
  </si>
  <si>
    <t>Game # 12</t>
  </si>
  <si>
    <t>Game # 2</t>
  </si>
  <si>
    <t>B. C.</t>
  </si>
  <si>
    <t>Équipe / Team : Lady Lions (New-York)</t>
  </si>
  <si>
    <t>Équipe / Team : Ontario North</t>
  </si>
  <si>
    <t>Équipe / Team : Ontario South</t>
  </si>
  <si>
    <t>Équipe / Team : Rose City Thorns (Oregon)</t>
  </si>
  <si>
    <t>Équipe / Team : Storm (Nova Scotia)</t>
  </si>
  <si>
    <t>Ont. North</t>
  </si>
  <si>
    <t>Game # 5</t>
  </si>
  <si>
    <t>Game # 14</t>
  </si>
  <si>
    <t>Game # 23</t>
  </si>
  <si>
    <t>Game # 6</t>
  </si>
  <si>
    <t>Ont. South</t>
  </si>
  <si>
    <t>Game # 13</t>
  </si>
  <si>
    <t>Rose City</t>
  </si>
  <si>
    <t>Game # 22</t>
  </si>
  <si>
    <t>Game # 7</t>
  </si>
  <si>
    <t>Game # 21</t>
  </si>
  <si>
    <t>Game # 8</t>
  </si>
  <si>
    <t>Game # 16</t>
  </si>
  <si>
    <t>Game # 15</t>
  </si>
  <si>
    <t>Game # 24</t>
  </si>
  <si>
    <t>Meaghan Hargrave</t>
  </si>
  <si>
    <t>Brieann Baldock</t>
  </si>
  <si>
    <t>Tiana Knight</t>
  </si>
  <si>
    <t>Carla Shibley</t>
  </si>
  <si>
    <t>Haley Olynik</t>
  </si>
  <si>
    <t>Brenda Luke</t>
  </si>
  <si>
    <t>Amanda Pang</t>
  </si>
  <si>
    <t>Kassandra Hernandez</t>
  </si>
  <si>
    <t>Mariah O'Connor</t>
  </si>
  <si>
    <t>Cassie Orgeles</t>
  </si>
  <si>
    <t>Meghan Mahon</t>
  </si>
  <si>
    <t>Emma  Reinke</t>
  </si>
  <si>
    <t>Whitney Bogart</t>
  </si>
  <si>
    <t>Jillian  MacSween</t>
  </si>
  <si>
    <t>Amy Burk</t>
  </si>
  <si>
    <t>Sabrina Pilon</t>
  </si>
  <si>
    <t>Nathalie Séguin</t>
  </si>
  <si>
    <t>Nancy Morin</t>
  </si>
  <si>
    <t>Marybai Huking</t>
  </si>
  <si>
    <t>Tasha Everett</t>
  </si>
  <si>
    <t>Eliana Mason</t>
  </si>
  <si>
    <t>Tarah Sawler</t>
  </si>
  <si>
    <t>Stephanie Berry</t>
  </si>
  <si>
    <t>Linda MacRae Triff</t>
  </si>
  <si>
    <t>Jennie Bovard</t>
  </si>
  <si>
    <t>Yvon Clement</t>
  </si>
  <si>
    <t>Mason Smith</t>
  </si>
  <si>
    <t>John Courtney</t>
  </si>
  <si>
    <t>Peter Parsons</t>
  </si>
  <si>
    <t>Simon Richard</t>
  </si>
  <si>
    <t>Oliver Pye</t>
  </si>
  <si>
    <t>Josué Coudé</t>
  </si>
  <si>
    <t>Bruno Haché</t>
  </si>
  <si>
    <t>Rakibul  Karim</t>
  </si>
  <si>
    <t>Simon Tremblay</t>
  </si>
  <si>
    <t>Kyle Brunet</t>
  </si>
  <si>
    <t>Brandon King</t>
  </si>
  <si>
    <t>Tony Fraser</t>
  </si>
  <si>
    <t>Brice Parker</t>
  </si>
  <si>
    <t>Justin Lowrey</t>
  </si>
  <si>
    <t>Aron Ghebreyohannes</t>
  </si>
  <si>
    <t>Paul McKnight</t>
  </si>
  <si>
    <t>Blair Nesbitt</t>
  </si>
  <si>
    <t>Aron  Prevost</t>
  </si>
  <si>
    <t>Brandon Hicks</t>
  </si>
  <si>
    <t>Ahmad Zeividavi</t>
  </si>
  <si>
    <t>John Tee</t>
  </si>
  <si>
    <t>Doug Ripley</t>
  </si>
  <si>
    <t>Brendan Gaulin</t>
  </si>
  <si>
    <t>Victor Hokapian</t>
  </si>
  <si>
    <t>Callahan Young</t>
  </si>
  <si>
    <t>Andrew Jenks</t>
  </si>
  <si>
    <t>Alphonso McFaden</t>
  </si>
  <si>
    <t>Devin  Bullock</t>
  </si>
  <si>
    <t>Lamar Brown</t>
  </si>
  <si>
    <t>Jahron Black</t>
  </si>
  <si>
    <t>Brandohn Gabbert</t>
  </si>
  <si>
    <t>Josh Schwartz</t>
  </si>
  <si>
    <t>Stephen McKinney</t>
  </si>
  <si>
    <t>Gerry Richard</t>
  </si>
  <si>
    <t>Alan Bridgeman</t>
  </si>
  <si>
    <t>TJ McKinney</t>
  </si>
  <si>
    <t>Dernière mise à jour : 2016-01-21 à 16:30 MD</t>
  </si>
  <si>
    <t>Dernière mise à jour : 2016-01-21 à 20:40 MD</t>
  </si>
  <si>
    <t>Québec</t>
  </si>
  <si>
    <t>Knights (New-York)</t>
  </si>
  <si>
    <t xml:space="preserve"> British Columbia  vs  Québec</t>
  </si>
  <si>
    <t>Knights  vs  Manitoba</t>
  </si>
  <si>
    <t>British Columbia  vs  Québec</t>
  </si>
  <si>
    <t>British Columbia  vs  Knights</t>
  </si>
  <si>
    <t>Québec  vs  Manitoba</t>
  </si>
  <si>
    <t>Québec  vs  Rose City Thorns</t>
  </si>
  <si>
    <t>Québec  vs  Knights</t>
  </si>
  <si>
    <t>Québec  vs  Ontario South</t>
  </si>
  <si>
    <t>Demi-finale Hommes / Men's Semi Finals</t>
  </si>
  <si>
    <t>Demi-finale Femmes / Women's Semi Finals</t>
  </si>
  <si>
    <t>Knights</t>
  </si>
  <si>
    <t>Équipe / Team : Knights (New-York)</t>
  </si>
  <si>
    <t>Joseph Hamilton</t>
  </si>
  <si>
    <t>Arshina  Kassan</t>
  </si>
  <si>
    <t>Ashlie Andrews</t>
  </si>
  <si>
    <t>Amanda Dennis</t>
  </si>
  <si>
    <t>Shavon Lockhard</t>
  </si>
  <si>
    <t>7 - 2</t>
  </si>
  <si>
    <t>10 - 0</t>
  </si>
  <si>
    <t>10  0</t>
  </si>
  <si>
    <t>2 - 8</t>
  </si>
  <si>
    <t>9 - 8</t>
  </si>
  <si>
    <t>8 - 4</t>
  </si>
  <si>
    <t>4 - 14</t>
  </si>
  <si>
    <t>4  12</t>
  </si>
  <si>
    <t>4 - 1</t>
  </si>
  <si>
    <t>12 - 2</t>
  </si>
  <si>
    <t>9 - 11</t>
  </si>
  <si>
    <t>5 - 1</t>
  </si>
  <si>
    <t>8 - 2</t>
  </si>
  <si>
    <t>13 - 3</t>
  </si>
  <si>
    <t>4 - 8</t>
  </si>
  <si>
    <t xml:space="preserve">12 - 7 </t>
  </si>
  <si>
    <t>Game # 25</t>
  </si>
  <si>
    <t>Game # 26</t>
  </si>
  <si>
    <t>10 = 0</t>
  </si>
  <si>
    <t>12 - 6</t>
  </si>
  <si>
    <t>8 - 3</t>
  </si>
  <si>
    <t>BP/GF</t>
  </si>
  <si>
    <t>BC/GA</t>
  </si>
  <si>
    <t>+ / -</t>
  </si>
  <si>
    <t>ALL BLAKS</t>
  </si>
  <si>
    <t>Game # 27</t>
  </si>
  <si>
    <t>Game # 28</t>
  </si>
  <si>
    <t>Game # 29</t>
  </si>
  <si>
    <t>Game # 30</t>
  </si>
  <si>
    <t>Game # 31</t>
  </si>
  <si>
    <t>Game # 32</t>
  </si>
  <si>
    <t>2 - 2</t>
  </si>
  <si>
    <t>0 - 10</t>
  </si>
  <si>
    <t>9 - 3</t>
  </si>
  <si>
    <t>8 - 1</t>
  </si>
  <si>
    <t>6 - 9</t>
  </si>
  <si>
    <t>British columbia vs All Blacks</t>
  </si>
  <si>
    <t>Quebec vs Alberta</t>
  </si>
  <si>
    <t>Ontario Nord vs Quebec</t>
  </si>
  <si>
    <t>Lady Lions vs British Columbia</t>
  </si>
  <si>
    <t>British Columbia vs Nova Scotia</t>
  </si>
  <si>
    <t>Moneymen vs Alberta</t>
  </si>
  <si>
    <t>Moneymen vs Manitoba</t>
  </si>
  <si>
    <t>Nova Scotia vs Knights</t>
  </si>
  <si>
    <t>Ontario South vs Storms</t>
  </si>
  <si>
    <t>Rose City Thorns vs Alberta</t>
  </si>
  <si>
    <t>11 - 1</t>
  </si>
  <si>
    <t>14 - 4</t>
  </si>
  <si>
    <t>Rose City Thorms</t>
  </si>
  <si>
    <t>Storms</t>
  </si>
  <si>
    <t>Pts</t>
  </si>
  <si>
    <t xml:space="preserve">10 - 0 </t>
  </si>
  <si>
    <t>Ontario North vs Rose City Thorn</t>
  </si>
  <si>
    <t>Ontario South vs Lady Lions</t>
  </si>
  <si>
    <t>Game # 33</t>
  </si>
  <si>
    <t xml:space="preserve">Game # 33 </t>
  </si>
  <si>
    <t>Game # 35</t>
  </si>
  <si>
    <t>Rose City Thorn</t>
  </si>
  <si>
    <t>Game # 36</t>
  </si>
  <si>
    <t>Game # 34</t>
  </si>
  <si>
    <t>Moneyman</t>
  </si>
  <si>
    <t>Game # 37</t>
  </si>
  <si>
    <t>Game # 39</t>
  </si>
  <si>
    <t>2 - 1</t>
  </si>
  <si>
    <t>Nova Scotia vs Alberta</t>
  </si>
  <si>
    <t>British Columba vs Moneymen</t>
  </si>
  <si>
    <t>Game # 38</t>
  </si>
  <si>
    <t>Game # 40</t>
  </si>
  <si>
    <t>3 - 2</t>
  </si>
  <si>
    <t xml:space="preserve">Ontario North vs Ontario South </t>
  </si>
  <si>
    <t>Rose City Thorn vs Lady Lions</t>
  </si>
  <si>
    <t>All-Blacks</t>
  </si>
  <si>
    <t>7 - 1</t>
  </si>
  <si>
    <t>R.C. Thorns</t>
  </si>
  <si>
    <t>1 - 2</t>
  </si>
  <si>
    <t>7 - 6</t>
  </si>
  <si>
    <t>S-F</t>
  </si>
  <si>
    <t>9 - 6</t>
  </si>
  <si>
    <t>Dernière mise à jour : 2016-01-31 RD</t>
  </si>
  <si>
    <t>Dernière mise à jour : 2016-01-31 à 14:00 - RD</t>
  </si>
  <si>
    <t>B.C.</t>
  </si>
  <si>
    <t>ONT. N.</t>
  </si>
  <si>
    <t>ONT. S.</t>
  </si>
  <si>
    <t>Dernière mise à jour : 2016-01-31 à 21:00 MD</t>
  </si>
  <si>
    <t>KNIGHTS</t>
  </si>
  <si>
    <t>STORM</t>
  </si>
  <si>
    <t>MAN</t>
  </si>
  <si>
    <t>LADY L.</t>
  </si>
  <si>
    <t>8e</t>
  </si>
  <si>
    <t>7e</t>
  </si>
  <si>
    <t>6e</t>
  </si>
  <si>
    <t>5e</t>
  </si>
  <si>
    <t>1st</t>
  </si>
  <si>
    <t>2nd</t>
  </si>
  <si>
    <t>5th</t>
  </si>
  <si>
    <t>6th</t>
  </si>
  <si>
    <t>8th</t>
  </si>
  <si>
    <t>3rd</t>
  </si>
  <si>
    <t>4th</t>
  </si>
  <si>
    <t>Final</t>
  </si>
  <si>
    <t>Rankink</t>
  </si>
  <si>
    <t>Ranking</t>
  </si>
  <si>
    <t>Dernière mise à jour : 2016-02-05 à 23 heures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</si>
</sst>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370">
    <xf numFmtId="0" fontId="0" fillId="0" borderId="0" xfId="0"/>
    <xf numFmtId="0" fontId="5" fillId="2" borderId="0" xfId="0" applyFont="1" applyFill="1" applyBorder="1" applyAlignment="1">
      <alignment horizontal="centerContinuous" vertical="top" wrapText="1"/>
    </xf>
    <xf numFmtId="0" fontId="4" fillId="7" borderId="7" xfId="0" applyFont="1" applyFill="1" applyBorder="1" applyAlignment="1">
      <alignment horizontal="center" vertical="top" wrapText="1"/>
    </xf>
    <xf numFmtId="1" fontId="0" fillId="0" borderId="0" xfId="0" applyNumberFormat="1"/>
    <xf numFmtId="0" fontId="6" fillId="2" borderId="0" xfId="0" applyFont="1" applyFill="1" applyBorder="1" applyAlignment="1">
      <alignment horizontal="centerContinuous" vertical="top"/>
    </xf>
    <xf numFmtId="1" fontId="6" fillId="2" borderId="0" xfId="0" applyNumberFormat="1" applyFont="1" applyFill="1" applyBorder="1" applyAlignment="1">
      <alignment horizontal="centerContinuous" vertical="top"/>
    </xf>
    <xf numFmtId="0" fontId="5" fillId="2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1" fontId="3" fillId="0" borderId="0" xfId="0" applyNumberFormat="1" applyFont="1" applyBorder="1" applyAlignment="1">
      <alignment horizontal="centerContinuous" vertical="top"/>
    </xf>
    <xf numFmtId="164" fontId="3" fillId="0" borderId="0" xfId="0" applyNumberFormat="1" applyFont="1" applyBorder="1" applyAlignment="1">
      <alignment horizontal="centerContinuous" vertical="top"/>
    </xf>
    <xf numFmtId="0" fontId="4" fillId="11" borderId="3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165" fontId="4" fillId="0" borderId="0" xfId="0" applyNumberFormat="1" applyFont="1"/>
    <xf numFmtId="0" fontId="4" fillId="0" borderId="0" xfId="0" applyFont="1" applyFill="1"/>
    <xf numFmtId="0" fontId="9" fillId="0" borderId="0" xfId="0" applyFont="1" applyFill="1" applyAlignment="1"/>
    <xf numFmtId="9" fontId="4" fillId="0" borderId="0" xfId="0" applyNumberFormat="1" applyFont="1" applyFill="1"/>
    <xf numFmtId="165" fontId="4" fillId="7" borderId="7" xfId="0" applyNumberFormat="1" applyFont="1" applyFill="1" applyBorder="1" applyAlignment="1">
      <alignment horizontal="center" vertical="top" wrapText="1"/>
    </xf>
    <xf numFmtId="165" fontId="4" fillId="0" borderId="7" xfId="1" applyNumberFormat="1" applyFont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1" fontId="4" fillId="5" borderId="7" xfId="0" applyNumberFormat="1" applyFont="1" applyFill="1" applyBorder="1" applyAlignment="1">
      <alignment vertical="top"/>
    </xf>
    <xf numFmtId="1" fontId="4" fillId="6" borderId="7" xfId="0" applyNumberFormat="1" applyFont="1" applyFill="1" applyBorder="1" applyAlignment="1">
      <alignment vertical="top"/>
    </xf>
    <xf numFmtId="165" fontId="4" fillId="4" borderId="7" xfId="0" applyNumberFormat="1" applyFont="1" applyFill="1" applyBorder="1" applyAlignment="1">
      <alignment vertical="top"/>
    </xf>
    <xf numFmtId="165" fontId="4" fillId="3" borderId="7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centerContinuous" vertical="top" wrapText="1"/>
    </xf>
    <xf numFmtId="0" fontId="13" fillId="2" borderId="0" xfId="0" applyFont="1" applyFill="1" applyBorder="1" applyAlignment="1">
      <alignment horizontal="centerContinuous" vertical="top"/>
    </xf>
    <xf numFmtId="0" fontId="3" fillId="0" borderId="0" xfId="0" applyFont="1"/>
    <xf numFmtId="0" fontId="14" fillId="8" borderId="4" xfId="0" applyFont="1" applyFill="1" applyBorder="1" applyAlignment="1">
      <alignment horizontal="centerContinuous"/>
    </xf>
    <xf numFmtId="0" fontId="3" fillId="8" borderId="1" xfId="0" applyFont="1" applyFill="1" applyBorder="1" applyAlignment="1">
      <alignment horizontal="centerContinuous"/>
    </xf>
    <xf numFmtId="0" fontId="3" fillId="8" borderId="2" xfId="0" applyFont="1" applyFill="1" applyBorder="1" applyAlignment="1">
      <alignment horizontal="centerContinuous"/>
    </xf>
    <xf numFmtId="0" fontId="3" fillId="8" borderId="7" xfId="0" applyFont="1" applyFill="1" applyBorder="1" applyAlignment="1">
      <alignment horizontal="centerContinuous"/>
    </xf>
    <xf numFmtId="0" fontId="14" fillId="7" borderId="3" xfId="0" applyFont="1" applyFill="1" applyBorder="1" applyAlignment="1">
      <alignment horizontal="centerContinuous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/>
    <xf numFmtId="0" fontId="16" fillId="0" borderId="3" xfId="0" applyFont="1" applyFill="1" applyBorder="1"/>
    <xf numFmtId="0" fontId="15" fillId="0" borderId="3" xfId="0" applyFont="1" applyBorder="1"/>
    <xf numFmtId="0" fontId="14" fillId="7" borderId="3" xfId="0" applyFont="1" applyFill="1" applyBorder="1"/>
    <xf numFmtId="0" fontId="15" fillId="7" borderId="3" xfId="0" applyFont="1" applyFill="1" applyBorder="1"/>
    <xf numFmtId="0" fontId="0" fillId="0" borderId="0" xfId="0" applyFill="1"/>
    <xf numFmtId="0" fontId="19" fillId="17" borderId="20" xfId="0" applyFont="1" applyFill="1" applyBorder="1" applyAlignment="1">
      <alignment horizontal="centerContinuous" vertical="top" wrapText="1"/>
    </xf>
    <xf numFmtId="0" fontId="19" fillId="17" borderId="21" xfId="0" applyFont="1" applyFill="1" applyBorder="1" applyAlignment="1">
      <alignment horizontal="centerContinuous" vertical="top"/>
    </xf>
    <xf numFmtId="0" fontId="3" fillId="17" borderId="21" xfId="0" applyFont="1" applyFill="1" applyBorder="1" applyAlignment="1">
      <alignment horizontal="centerContinuous" vertical="top"/>
    </xf>
    <xf numFmtId="1" fontId="3" fillId="17" borderId="19" xfId="0" applyNumberFormat="1" applyFont="1" applyFill="1" applyBorder="1" applyAlignment="1">
      <alignment horizontal="centerContinuous" vertical="top"/>
    </xf>
    <xf numFmtId="1" fontId="4" fillId="11" borderId="3" xfId="0" applyNumberFormat="1" applyFont="1" applyFill="1" applyBorder="1" applyAlignment="1">
      <alignment horizontal="center" vertical="center" wrapText="1"/>
    </xf>
    <xf numFmtId="0" fontId="21" fillId="0" borderId="0" xfId="3" applyFont="1"/>
    <xf numFmtId="0" fontId="22" fillId="19" borderId="3" xfId="3" applyFont="1" applyFill="1" applyBorder="1"/>
    <xf numFmtId="0" fontId="22" fillId="19" borderId="3" xfId="3" applyFont="1" applyFill="1" applyBorder="1" applyAlignment="1">
      <alignment horizontal="centerContinuous"/>
    </xf>
    <xf numFmtId="0" fontId="22" fillId="20" borderId="3" xfId="3" applyFont="1" applyFill="1" applyBorder="1"/>
    <xf numFmtId="0" fontId="19" fillId="18" borderId="3" xfId="3" applyFont="1" applyFill="1" applyBorder="1" applyAlignment="1">
      <alignment horizontal="centerContinuous"/>
    </xf>
    <xf numFmtId="0" fontId="22" fillId="14" borderId="3" xfId="3" applyFont="1" applyFill="1" applyBorder="1"/>
    <xf numFmtId="0" fontId="22" fillId="19" borderId="3" xfId="3" applyFont="1" applyFill="1" applyBorder="1" applyAlignment="1">
      <alignment horizontal="center"/>
    </xf>
    <xf numFmtId="0" fontId="22" fillId="14" borderId="22" xfId="3" applyFont="1" applyFill="1" applyBorder="1"/>
    <xf numFmtId="0" fontId="19" fillId="19" borderId="24" xfId="3" applyFont="1" applyFill="1" applyBorder="1" applyAlignment="1">
      <alignment horizontal="center" vertical="center"/>
    </xf>
    <xf numFmtId="0" fontId="22" fillId="20" borderId="22" xfId="3" applyFont="1" applyFill="1" applyBorder="1"/>
    <xf numFmtId="0" fontId="22" fillId="20" borderId="23" xfId="3" applyFont="1" applyFill="1" applyBorder="1"/>
    <xf numFmtId="0" fontId="22" fillId="14" borderId="24" xfId="3" applyFont="1" applyFill="1" applyBorder="1" applyAlignment="1">
      <alignment horizontal="center"/>
    </xf>
    <xf numFmtId="0" fontId="22" fillId="14" borderId="25" xfId="3" applyFont="1" applyFill="1" applyBorder="1" applyAlignment="1">
      <alignment horizontal="center"/>
    </xf>
    <xf numFmtId="0" fontId="19" fillId="18" borderId="10" xfId="3" applyFont="1" applyFill="1" applyBorder="1"/>
    <xf numFmtId="0" fontId="22" fillId="14" borderId="23" xfId="3" applyFont="1" applyFill="1" applyBorder="1" applyAlignment="1">
      <alignment horizontal="center"/>
    </xf>
    <xf numFmtId="0" fontId="1" fillId="14" borderId="24" xfId="3" applyFill="1" applyBorder="1" applyAlignment="1">
      <alignment horizontal="center"/>
    </xf>
    <xf numFmtId="0" fontId="1" fillId="14" borderId="25" xfId="3" applyFill="1" applyBorder="1" applyAlignment="1">
      <alignment horizontal="center"/>
    </xf>
    <xf numFmtId="0" fontId="22" fillId="14" borderId="22" xfId="3" applyFont="1" applyFill="1" applyBorder="1" applyAlignment="1">
      <alignment horizontal="center"/>
    </xf>
    <xf numFmtId="0" fontId="22" fillId="0" borderId="22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0" fontId="19" fillId="18" borderId="22" xfId="3" applyFont="1" applyFill="1" applyBorder="1" applyAlignment="1">
      <alignment horizontal="center"/>
    </xf>
    <xf numFmtId="0" fontId="22" fillId="20" borderId="22" xfId="3" applyFont="1" applyFill="1" applyBorder="1" applyAlignment="1">
      <alignment horizontal="center"/>
    </xf>
    <xf numFmtId="0" fontId="22" fillId="20" borderId="23" xfId="3" applyFont="1" applyFill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19" fillId="18" borderId="9" xfId="3" applyFont="1" applyFill="1" applyBorder="1"/>
    <xf numFmtId="0" fontId="22" fillId="14" borderId="3" xfId="3" applyFont="1" applyFill="1" applyBorder="1" applyAlignment="1">
      <alignment horizontal="center"/>
    </xf>
    <xf numFmtId="0" fontId="19" fillId="18" borderId="3" xfId="3" applyFont="1" applyFill="1" applyBorder="1" applyAlignment="1">
      <alignment horizontal="center"/>
    </xf>
    <xf numFmtId="0" fontId="22" fillId="20" borderId="3" xfId="3" applyFont="1" applyFill="1" applyBorder="1" applyAlignment="1">
      <alignment horizontal="center"/>
    </xf>
    <xf numFmtId="0" fontId="22" fillId="20" borderId="20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22" fillId="0" borderId="22" xfId="3" applyFont="1" applyFill="1" applyBorder="1" applyAlignment="1">
      <alignment horizontal="center"/>
    </xf>
    <xf numFmtId="0" fontId="19" fillId="18" borderId="26" xfId="3" applyFont="1" applyFill="1" applyBorder="1"/>
    <xf numFmtId="0" fontId="22" fillId="0" borderId="27" xfId="3" applyFont="1" applyBorder="1" applyAlignment="1">
      <alignment horizontal="center"/>
    </xf>
    <xf numFmtId="0" fontId="22" fillId="14" borderId="27" xfId="3" applyFont="1" applyFill="1" applyBorder="1" applyAlignment="1">
      <alignment horizontal="center"/>
    </xf>
    <xf numFmtId="0" fontId="22" fillId="0" borderId="28" xfId="3" applyFont="1" applyBorder="1" applyAlignment="1">
      <alignment horizontal="center"/>
    </xf>
    <xf numFmtId="0" fontId="22" fillId="14" borderId="29" xfId="3" applyFont="1" applyFill="1" applyBorder="1" applyAlignment="1">
      <alignment horizontal="center"/>
    </xf>
    <xf numFmtId="0" fontId="1" fillId="14" borderId="17" xfId="3" applyFill="1" applyBorder="1" applyAlignment="1">
      <alignment horizontal="center"/>
    </xf>
    <xf numFmtId="0" fontId="1" fillId="14" borderId="30" xfId="3" applyFill="1" applyBorder="1" applyAlignment="1">
      <alignment horizontal="center"/>
    </xf>
    <xf numFmtId="0" fontId="19" fillId="18" borderId="27" xfId="3" applyFont="1" applyFill="1" applyBorder="1" applyAlignment="1">
      <alignment horizontal="center"/>
    </xf>
    <xf numFmtId="0" fontId="22" fillId="20" borderId="27" xfId="3" applyFont="1" applyFill="1" applyBorder="1" applyAlignment="1">
      <alignment horizontal="center"/>
    </xf>
    <xf numFmtId="0" fontId="22" fillId="20" borderId="31" xfId="3" applyFont="1" applyFill="1" applyBorder="1" applyAlignment="1">
      <alignment horizontal="center"/>
    </xf>
    <xf numFmtId="0" fontId="22" fillId="22" borderId="3" xfId="3" applyFont="1" applyFill="1" applyBorder="1"/>
    <xf numFmtId="0" fontId="22" fillId="22" borderId="3" xfId="3" applyFont="1" applyFill="1" applyBorder="1" applyAlignment="1">
      <alignment horizontal="centerContinuous"/>
    </xf>
    <xf numFmtId="0" fontId="22" fillId="22" borderId="3" xfId="3" applyFont="1" applyFill="1" applyBorder="1" applyAlignment="1">
      <alignment horizontal="center"/>
    </xf>
    <xf numFmtId="0" fontId="22" fillId="22" borderId="24" xfId="3" applyFont="1" applyFill="1" applyBorder="1" applyAlignment="1">
      <alignment horizontal="center"/>
    </xf>
    <xf numFmtId="0" fontId="22" fillId="22" borderId="25" xfId="3" applyFont="1" applyFill="1" applyBorder="1" applyAlignment="1">
      <alignment horizontal="center"/>
    </xf>
    <xf numFmtId="0" fontId="19" fillId="21" borderId="10" xfId="3" applyFont="1" applyFill="1" applyBorder="1"/>
    <xf numFmtId="0" fontId="19" fillId="21" borderId="22" xfId="3" applyFont="1" applyFill="1" applyBorder="1" applyAlignment="1">
      <alignment horizontal="center"/>
    </xf>
    <xf numFmtId="0" fontId="19" fillId="21" borderId="9" xfId="3" applyFont="1" applyFill="1" applyBorder="1"/>
    <xf numFmtId="0" fontId="19" fillId="21" borderId="3" xfId="3" applyFont="1" applyFill="1" applyBorder="1" applyAlignment="1">
      <alignment horizontal="center"/>
    </xf>
    <xf numFmtId="0" fontId="19" fillId="21" borderId="26" xfId="3" applyFont="1" applyFill="1" applyBorder="1"/>
    <xf numFmtId="0" fontId="19" fillId="21" borderId="27" xfId="3" applyFont="1" applyFill="1" applyBorder="1" applyAlignment="1">
      <alignment horizontal="center"/>
    </xf>
    <xf numFmtId="0" fontId="9" fillId="0" borderId="0" xfId="3" applyFont="1" applyAlignment="1"/>
    <xf numFmtId="0" fontId="7" fillId="0" borderId="3" xfId="0" applyFont="1" applyFill="1" applyBorder="1"/>
    <xf numFmtId="0" fontId="4" fillId="0" borderId="0" xfId="0" applyFont="1" applyAlignment="1"/>
    <xf numFmtId="0" fontId="3" fillId="0" borderId="0" xfId="4"/>
    <xf numFmtId="9" fontId="4" fillId="4" borderId="7" xfId="0" applyNumberFormat="1" applyFont="1" applyFill="1" applyBorder="1" applyAlignment="1">
      <alignment vertical="top"/>
    </xf>
    <xf numFmtId="9" fontId="4" fillId="3" borderId="7" xfId="0" applyNumberFormat="1" applyFont="1" applyFill="1" applyBorder="1" applyAlignment="1">
      <alignment vertical="top"/>
    </xf>
    <xf numFmtId="165" fontId="4" fillId="7" borderId="7" xfId="0" applyNumberFormat="1" applyFont="1" applyFill="1" applyBorder="1" applyAlignment="1" applyProtection="1">
      <alignment horizontal="center" vertical="top" wrapText="1"/>
    </xf>
    <xf numFmtId="1" fontId="7" fillId="0" borderId="3" xfId="0" applyNumberFormat="1" applyFont="1" applyFill="1" applyBorder="1"/>
    <xf numFmtId="0" fontId="0" fillId="0" borderId="0" xfId="0" applyAlignment="1">
      <alignment horizontal="left" vertical="top"/>
    </xf>
    <xf numFmtId="0" fontId="7" fillId="11" borderId="3" xfId="0" applyFont="1" applyFill="1" applyBorder="1"/>
    <xf numFmtId="0" fontId="5" fillId="15" borderId="4" xfId="0" applyFont="1" applyFill="1" applyBorder="1" applyAlignment="1" applyProtection="1">
      <alignment horizontal="centerContinuous" vertical="top" wrapText="1"/>
      <protection locked="0"/>
    </xf>
    <xf numFmtId="0" fontId="0" fillId="15" borderId="1" xfId="0" applyFill="1" applyBorder="1" applyAlignment="1" applyProtection="1">
      <alignment horizontal="centerContinuous" vertical="top"/>
      <protection locked="0"/>
    </xf>
    <xf numFmtId="0" fontId="0" fillId="15" borderId="2" xfId="0" applyFill="1" applyBorder="1" applyAlignment="1" applyProtection="1">
      <alignment horizontal="centerContinuous" vertical="top"/>
      <protection locked="0"/>
    </xf>
    <xf numFmtId="0" fontId="4" fillId="0" borderId="7" xfId="0" applyFont="1" applyBorder="1" applyAlignment="1">
      <alignment vertical="top"/>
    </xf>
    <xf numFmtId="0" fontId="5" fillId="15" borderId="1" xfId="0" applyFont="1" applyFill="1" applyBorder="1" applyAlignment="1" applyProtection="1">
      <alignment horizontal="centerContinuous" vertical="top" wrapText="1"/>
      <protection locked="0"/>
    </xf>
    <xf numFmtId="0" fontId="11" fillId="0" borderId="0" xfId="0" applyFont="1" applyFill="1"/>
    <xf numFmtId="0" fontId="4" fillId="7" borderId="7" xfId="0" applyFont="1" applyFill="1" applyBorder="1" applyAlignment="1" applyProtection="1">
      <alignment horizontal="center" vertical="top" wrapText="1"/>
    </xf>
    <xf numFmtId="165" fontId="4" fillId="0" borderId="7" xfId="1" applyNumberFormat="1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4" borderId="7" xfId="0" applyFont="1" applyFill="1" applyBorder="1" applyAlignment="1" applyProtection="1">
      <alignment vertical="top"/>
    </xf>
    <xf numFmtId="0" fontId="4" fillId="3" borderId="7" xfId="0" applyFont="1" applyFill="1" applyBorder="1" applyAlignment="1" applyProtection="1">
      <alignment vertical="top"/>
    </xf>
    <xf numFmtId="1" fontId="4" fillId="5" borderId="7" xfId="0" applyNumberFormat="1" applyFont="1" applyFill="1" applyBorder="1" applyAlignment="1" applyProtection="1">
      <alignment vertical="top"/>
    </xf>
    <xf numFmtId="1" fontId="4" fillId="6" borderId="7" xfId="0" applyNumberFormat="1" applyFont="1" applyFill="1" applyBorder="1" applyAlignment="1" applyProtection="1">
      <alignment vertical="top"/>
    </xf>
    <xf numFmtId="165" fontId="4" fillId="4" borderId="7" xfId="0" applyNumberFormat="1" applyFont="1" applyFill="1" applyBorder="1" applyAlignment="1" applyProtection="1">
      <alignment vertical="top"/>
    </xf>
    <xf numFmtId="165" fontId="4" fillId="3" borderId="7" xfId="0" applyNumberFormat="1" applyFont="1" applyFill="1" applyBorder="1" applyAlignment="1" applyProtection="1">
      <alignment vertical="top"/>
    </xf>
    <xf numFmtId="9" fontId="4" fillId="4" borderId="7" xfId="0" applyNumberFormat="1" applyFont="1" applyFill="1" applyBorder="1" applyAlignment="1" applyProtection="1">
      <alignment vertical="top"/>
    </xf>
    <xf numFmtId="9" fontId="4" fillId="3" borderId="7" xfId="0" applyNumberFormat="1" applyFont="1" applyFill="1" applyBorder="1" applyAlignment="1" applyProtection="1">
      <alignment vertical="top"/>
    </xf>
    <xf numFmtId="0" fontId="16" fillId="0" borderId="3" xfId="0" applyFont="1" applyBorder="1"/>
    <xf numFmtId="0" fontId="3" fillId="0" borderId="0" xfId="4" applyFill="1" applyAlignment="1"/>
    <xf numFmtId="0" fontId="3" fillId="0" borderId="0" xfId="4" applyAlignment="1">
      <alignment horizontal="centerContinuous"/>
    </xf>
    <xf numFmtId="0" fontId="4" fillId="7" borderId="11" xfId="0" applyFont="1" applyFill="1" applyBorder="1" applyAlignment="1">
      <alignment horizontal="center" vertical="top" wrapText="1"/>
    </xf>
    <xf numFmtId="0" fontId="11" fillId="10" borderId="0" xfId="0" applyFont="1" applyFill="1" applyAlignment="1">
      <alignment vertical="top"/>
    </xf>
    <xf numFmtId="0" fontId="10" fillId="15" borderId="0" xfId="0" applyFont="1" applyFill="1" applyAlignment="1">
      <alignment vertical="top"/>
    </xf>
    <xf numFmtId="0" fontId="4" fillId="15" borderId="0" xfId="0" applyFont="1" applyFill="1" applyAlignment="1">
      <alignment vertical="top"/>
    </xf>
    <xf numFmtId="9" fontId="4" fillId="15" borderId="0" xfId="0" applyNumberFormat="1" applyFont="1" applyFill="1" applyAlignment="1">
      <alignment vertical="top"/>
    </xf>
    <xf numFmtId="0" fontId="11" fillId="15" borderId="0" xfId="0" applyFont="1" applyFill="1" applyAlignment="1">
      <alignment vertical="top"/>
    </xf>
    <xf numFmtId="9" fontId="11" fillId="15" borderId="0" xfId="0" applyNumberFormat="1" applyFont="1" applyFill="1" applyAlignment="1">
      <alignment vertical="top"/>
    </xf>
    <xf numFmtId="0" fontId="7" fillId="9" borderId="3" xfId="0" applyFont="1" applyFill="1" applyBorder="1" applyAlignment="1" applyProtection="1">
      <alignment vertical="top"/>
      <protection locked="0"/>
    </xf>
    <xf numFmtId="0" fontId="7" fillId="9" borderId="3" xfId="0" applyFont="1" applyFill="1" applyBorder="1" applyAlignment="1">
      <alignment vertical="top"/>
    </xf>
    <xf numFmtId="9" fontId="7" fillId="9" borderId="3" xfId="0" applyNumberFormat="1" applyFont="1" applyFill="1" applyBorder="1" applyAlignment="1">
      <alignment vertical="top"/>
    </xf>
    <xf numFmtId="0" fontId="4" fillId="7" borderId="18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 vertical="top"/>
    </xf>
    <xf numFmtId="0" fontId="4" fillId="11" borderId="3" xfId="0" applyFont="1" applyFill="1" applyBorder="1" applyAlignment="1">
      <alignment horizontal="center" vertical="top" wrapText="1"/>
    </xf>
    <xf numFmtId="9" fontId="4" fillId="11" borderId="3" xfId="0" applyNumberFormat="1" applyFont="1" applyFill="1" applyBorder="1" applyAlignment="1">
      <alignment horizontal="center" vertical="top" wrapText="1"/>
    </xf>
    <xf numFmtId="0" fontId="24" fillId="11" borderId="7" xfId="0" applyFont="1" applyFill="1" applyBorder="1" applyAlignment="1" applyProtection="1">
      <alignment horizontal="left" vertical="top"/>
      <protection locked="0"/>
    </xf>
    <xf numFmtId="0" fontId="24" fillId="11" borderId="19" xfId="0" applyFont="1" applyFill="1" applyBorder="1" applyAlignment="1" applyProtection="1">
      <alignment horizontal="center" vertical="top"/>
      <protection locked="0"/>
    </xf>
    <xf numFmtId="165" fontId="4" fillId="0" borderId="3" xfId="0" applyNumberFormat="1" applyFont="1" applyBorder="1" applyAlignment="1">
      <alignment vertical="top"/>
    </xf>
    <xf numFmtId="0" fontId="4" fillId="11" borderId="7" xfId="0" applyFont="1" applyFill="1" applyBorder="1" applyAlignment="1" applyProtection="1">
      <alignment vertical="top"/>
    </xf>
    <xf numFmtId="0" fontId="4" fillId="12" borderId="19" xfId="0" applyFont="1" applyFill="1" applyBorder="1" applyAlignment="1" applyProtection="1">
      <alignment vertical="top"/>
      <protection locked="0"/>
    </xf>
    <xf numFmtId="0" fontId="4" fillId="13" borderId="3" xfId="0" applyFont="1" applyFill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9" fontId="4" fillId="0" borderId="3" xfId="0" applyNumberFormat="1" applyFont="1" applyBorder="1" applyAlignment="1">
      <alignment vertical="top"/>
    </xf>
    <xf numFmtId="0" fontId="4" fillId="11" borderId="7" xfId="0" applyFont="1" applyFill="1" applyBorder="1" applyAlignment="1" applyProtection="1">
      <alignment vertical="top"/>
      <protection locked="0"/>
    </xf>
    <xf numFmtId="0" fontId="4" fillId="11" borderId="2" xfId="0" applyFont="1" applyFill="1" applyBorder="1" applyAlignment="1" applyProtection="1">
      <alignment horizontal="center" vertical="top"/>
      <protection locked="0"/>
    </xf>
    <xf numFmtId="0" fontId="11" fillId="16" borderId="13" xfId="0" applyFont="1" applyFill="1" applyBorder="1" applyAlignment="1">
      <alignment vertical="top"/>
    </xf>
    <xf numFmtId="0" fontId="11" fillId="16" borderId="7" xfId="0" applyFont="1" applyFill="1" applyBorder="1" applyAlignment="1">
      <alignment vertical="top"/>
    </xf>
    <xf numFmtId="0" fontId="11" fillId="16" borderId="10" xfId="0" applyFont="1" applyFill="1" applyBorder="1" applyAlignment="1">
      <alignment vertical="top"/>
    </xf>
    <xf numFmtId="0" fontId="4" fillId="12" borderId="3" xfId="0" applyFont="1" applyFill="1" applyBorder="1" applyAlignment="1">
      <alignment vertical="top"/>
    </xf>
    <xf numFmtId="0" fontId="11" fillId="16" borderId="3" xfId="0" applyFont="1" applyFill="1" applyBorder="1" applyAlignment="1" applyProtection="1">
      <alignment vertical="top"/>
      <protection locked="0"/>
    </xf>
    <xf numFmtId="0" fontId="4" fillId="0" borderId="3" xfId="0" applyFont="1" applyBorder="1" applyAlignment="1">
      <alignment vertical="top"/>
    </xf>
    <xf numFmtId="0" fontId="4" fillId="12" borderId="3" xfId="0" applyFont="1" applyFill="1" applyBorder="1" applyAlignment="1" applyProtection="1">
      <alignment vertical="top"/>
      <protection locked="0"/>
    </xf>
    <xf numFmtId="1" fontId="4" fillId="12" borderId="3" xfId="0" applyNumberFormat="1" applyFont="1" applyFill="1" applyBorder="1" applyAlignment="1" applyProtection="1">
      <alignment vertical="top"/>
      <protection locked="0"/>
    </xf>
    <xf numFmtId="1" fontId="4" fillId="13" borderId="3" xfId="0" applyNumberFormat="1" applyFont="1" applyFill="1" applyBorder="1" applyAlignment="1" applyProtection="1">
      <alignment vertical="top"/>
      <protection locked="0"/>
    </xf>
    <xf numFmtId="1" fontId="4" fillId="0" borderId="3" xfId="0" applyNumberFormat="1" applyFont="1" applyBorder="1" applyAlignment="1" applyProtection="1">
      <alignment vertical="top"/>
      <protection locked="0"/>
    </xf>
    <xf numFmtId="11" fontId="4" fillId="12" borderId="3" xfId="0" applyNumberFormat="1" applyFont="1" applyFill="1" applyBorder="1" applyAlignment="1">
      <alignment vertical="top"/>
    </xf>
    <xf numFmtId="11" fontId="11" fillId="16" borderId="3" xfId="0" applyNumberFormat="1" applyFont="1" applyFill="1" applyBorder="1" applyAlignment="1" applyProtection="1">
      <alignment vertical="top"/>
      <protection locked="0"/>
    </xf>
    <xf numFmtId="11" fontId="4" fillId="0" borderId="3" xfId="0" applyNumberFormat="1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11" borderId="33" xfId="0" applyFont="1" applyFill="1" applyBorder="1" applyAlignment="1" applyProtection="1">
      <alignment horizontal="center" vertical="top"/>
      <protection locked="0"/>
    </xf>
    <xf numFmtId="0" fontId="4" fillId="11" borderId="19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vertical="top"/>
    </xf>
    <xf numFmtId="0" fontId="1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9" fontId="4" fillId="0" borderId="0" xfId="0" applyNumberFormat="1" applyFont="1" applyFill="1" applyAlignment="1">
      <alignment vertical="top"/>
    </xf>
    <xf numFmtId="0" fontId="4" fillId="10" borderId="0" xfId="0" applyFont="1" applyFill="1" applyAlignment="1" applyProtection="1">
      <alignment vertical="top"/>
    </xf>
    <xf numFmtId="0" fontId="7" fillId="17" borderId="0" xfId="0" applyFont="1" applyFill="1" applyAlignment="1" applyProtection="1">
      <alignment vertical="top"/>
    </xf>
    <xf numFmtId="0" fontId="4" fillId="17" borderId="0" xfId="0" applyFont="1" applyFill="1" applyAlignment="1" applyProtection="1">
      <alignment vertical="top"/>
    </xf>
    <xf numFmtId="9" fontId="4" fillId="17" borderId="0" xfId="0" applyNumberFormat="1" applyFont="1" applyFill="1" applyAlignment="1" applyProtection="1">
      <alignment vertical="top"/>
    </xf>
    <xf numFmtId="0" fontId="7" fillId="10" borderId="0" xfId="0" applyFont="1" applyFill="1" applyAlignment="1" applyProtection="1">
      <alignment vertical="top"/>
    </xf>
    <xf numFmtId="0" fontId="7" fillId="9" borderId="3" xfId="0" applyFont="1" applyFill="1" applyBorder="1" applyAlignment="1" applyProtection="1">
      <alignment vertical="top"/>
    </xf>
    <xf numFmtId="9" fontId="7" fillId="9" borderId="3" xfId="0" applyNumberFormat="1" applyFont="1" applyFill="1" applyBorder="1" applyAlignment="1" applyProtection="1">
      <alignment vertical="top"/>
    </xf>
    <xf numFmtId="0" fontId="7" fillId="0" borderId="0" xfId="0" applyFont="1" applyAlignment="1">
      <alignment vertical="top"/>
    </xf>
    <xf numFmtId="0" fontId="4" fillId="7" borderId="18" xfId="0" applyFont="1" applyFill="1" applyBorder="1" applyAlignment="1" applyProtection="1">
      <alignment horizontal="center" vertical="top" wrapText="1"/>
    </xf>
    <xf numFmtId="0" fontId="4" fillId="11" borderId="3" xfId="0" applyFont="1" applyFill="1" applyBorder="1" applyAlignment="1" applyProtection="1">
      <alignment horizontal="center" vertical="top"/>
    </xf>
    <xf numFmtId="0" fontId="4" fillId="11" borderId="3" xfId="0" applyFont="1" applyFill="1" applyBorder="1" applyAlignment="1" applyProtection="1">
      <alignment horizontal="center" vertical="top" wrapText="1"/>
    </xf>
    <xf numFmtId="9" fontId="4" fillId="11" borderId="3" xfId="0" applyNumberFormat="1" applyFont="1" applyFill="1" applyBorder="1" applyAlignment="1" applyProtection="1">
      <alignment horizontal="center" vertical="top" wrapText="1"/>
    </xf>
    <xf numFmtId="0" fontId="4" fillId="11" borderId="7" xfId="0" applyFont="1" applyFill="1" applyBorder="1" applyAlignment="1" applyProtection="1">
      <alignment horizontal="center" vertical="top"/>
      <protection locked="0"/>
    </xf>
    <xf numFmtId="165" fontId="4" fillId="0" borderId="3" xfId="0" applyNumberFormat="1" applyFont="1" applyBorder="1" applyAlignment="1" applyProtection="1">
      <alignment vertical="top"/>
    </xf>
    <xf numFmtId="0" fontId="11" fillId="10" borderId="0" xfId="0" applyFont="1" applyFill="1" applyAlignment="1" applyProtection="1">
      <alignment vertical="top"/>
    </xf>
    <xf numFmtId="9" fontId="4" fillId="0" borderId="3" xfId="0" applyNumberFormat="1" applyFont="1" applyBorder="1" applyAlignment="1" applyProtection="1">
      <alignment vertical="top"/>
    </xf>
    <xf numFmtId="0" fontId="11" fillId="16" borderId="7" xfId="0" applyFont="1" applyFill="1" applyBorder="1" applyAlignment="1" applyProtection="1">
      <alignment vertical="top"/>
    </xf>
    <xf numFmtId="0" fontId="11" fillId="16" borderId="10" xfId="0" applyFont="1" applyFill="1" applyBorder="1" applyAlignment="1" applyProtection="1">
      <alignment vertical="top"/>
    </xf>
    <xf numFmtId="0" fontId="4" fillId="12" borderId="3" xfId="0" applyFont="1" applyFill="1" applyBorder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24" fillId="11" borderId="7" xfId="0" applyFont="1" applyFill="1" applyBorder="1" applyAlignment="1" applyProtection="1">
      <alignment vertical="top" wrapText="1"/>
      <protection locked="0"/>
    </xf>
    <xf numFmtId="1" fontId="4" fillId="0" borderId="7" xfId="0" applyNumberFormat="1" applyFont="1" applyBorder="1" applyAlignment="1" applyProtection="1">
      <alignment vertical="top"/>
    </xf>
    <xf numFmtId="11" fontId="4" fillId="12" borderId="3" xfId="0" applyNumberFormat="1" applyFont="1" applyFill="1" applyBorder="1" applyAlignment="1" applyProtection="1">
      <alignment vertical="top"/>
    </xf>
    <xf numFmtId="11" fontId="4" fillId="0" borderId="3" xfId="0" applyNumberFormat="1" applyFont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23" fillId="11" borderId="7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9" fillId="0" borderId="0" xfId="0" applyFont="1" applyFill="1" applyAlignment="1">
      <alignment vertical="top"/>
    </xf>
    <xf numFmtId="0" fontId="17" fillId="7" borderId="4" xfId="0" applyFont="1" applyFill="1" applyBorder="1" applyAlignment="1">
      <alignment horizontal="centerContinuous"/>
    </xf>
    <xf numFmtId="0" fontId="17" fillId="7" borderId="1" xfId="0" applyFont="1" applyFill="1" applyBorder="1" applyAlignment="1">
      <alignment horizontal="centerContinuous"/>
    </xf>
    <xf numFmtId="0" fontId="0" fillId="7" borderId="2" xfId="0" applyFill="1" applyBorder="1" applyAlignment="1">
      <alignment horizontal="centerContinuous"/>
    </xf>
    <xf numFmtId="0" fontId="14" fillId="0" borderId="8" xfId="0" applyFont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Continuous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7" fillId="0" borderId="6" xfId="0" applyFont="1" applyBorder="1" applyAlignment="1">
      <alignment horizontal="centerContinuous"/>
    </xf>
    <xf numFmtId="0" fontId="14" fillId="0" borderId="14" xfId="0" applyFont="1" applyFill="1" applyBorder="1" applyAlignment="1">
      <alignment horizontal="left"/>
    </xf>
    <xf numFmtId="0" fontId="14" fillId="0" borderId="0" xfId="0" applyFont="1" applyFill="1" applyBorder="1"/>
    <xf numFmtId="0" fontId="17" fillId="0" borderId="15" xfId="0" applyFont="1" applyFill="1" applyBorder="1" applyAlignment="1">
      <alignment horizontal="centerContinuous"/>
    </xf>
    <xf numFmtId="0" fontId="14" fillId="0" borderId="15" xfId="0" applyFont="1" applyFill="1" applyBorder="1" applyAlignment="1"/>
    <xf numFmtId="0" fontId="15" fillId="0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14" fillId="0" borderId="32" xfId="0" applyFont="1" applyFill="1" applyBorder="1" applyAlignment="1">
      <alignment horizontal="center"/>
    </xf>
    <xf numFmtId="0" fontId="14" fillId="0" borderId="17" xfId="0" applyFont="1" applyFill="1" applyBorder="1" applyAlignment="1"/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6" xfId="0" applyFont="1" applyFill="1" applyBorder="1" applyAlignment="1"/>
    <xf numFmtId="0" fontId="15" fillId="0" borderId="0" xfId="0" applyFont="1" applyFill="1" applyAlignment="1">
      <alignment horizontal="centerContinuous"/>
    </xf>
    <xf numFmtId="0" fontId="19" fillId="0" borderId="7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20" fontId="19" fillId="0" borderId="11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20" fontId="19" fillId="0" borderId="8" xfId="0" applyNumberFormat="1" applyFont="1" applyFill="1" applyBorder="1" applyAlignment="1">
      <alignment horizontal="center"/>
    </xf>
    <xf numFmtId="20" fontId="19" fillId="0" borderId="12" xfId="0" applyNumberFormat="1" applyFont="1" applyFill="1" applyBorder="1" applyAlignment="1">
      <alignment horizontal="center"/>
    </xf>
    <xf numFmtId="20" fontId="19" fillId="0" borderId="14" xfId="0" applyNumberFormat="1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Continuous"/>
    </xf>
    <xf numFmtId="0" fontId="14" fillId="7" borderId="13" xfId="0" applyFont="1" applyFill="1" applyBorder="1" applyAlignment="1">
      <alignment horizontal="centerContinuous"/>
    </xf>
    <xf numFmtId="0" fontId="15" fillId="7" borderId="13" xfId="0" applyFont="1" applyFill="1" applyBorder="1" applyAlignment="1">
      <alignment horizontal="centerContinuous"/>
    </xf>
    <xf numFmtId="49" fontId="19" fillId="0" borderId="7" xfId="0" applyNumberFormat="1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49" fontId="19" fillId="14" borderId="7" xfId="0" applyNumberFormat="1" applyFont="1" applyFill="1" applyBorder="1" applyAlignment="1">
      <alignment horizontal="center"/>
    </xf>
    <xf numFmtId="20" fontId="19" fillId="0" borderId="15" xfId="0" applyNumberFormat="1" applyFont="1" applyFill="1" applyBorder="1" applyAlignment="1">
      <alignment horizontal="center"/>
    </xf>
    <xf numFmtId="20" fontId="19" fillId="0" borderId="13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Continuous"/>
    </xf>
    <xf numFmtId="49" fontId="19" fillId="0" borderId="2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22" fontId="19" fillId="0" borderId="0" xfId="0" applyNumberFormat="1" applyFont="1" applyFill="1" applyAlignment="1">
      <alignment horizontal="left"/>
    </xf>
    <xf numFmtId="0" fontId="20" fillId="0" borderId="0" xfId="0" applyFont="1" applyFill="1"/>
    <xf numFmtId="0" fontId="7" fillId="18" borderId="3" xfId="3" applyFont="1" applyFill="1" applyBorder="1" applyAlignment="1">
      <alignment horizontal="center" vertical="center"/>
    </xf>
    <xf numFmtId="49" fontId="19" fillId="18" borderId="3" xfId="3" applyNumberFormat="1" applyFont="1" applyFill="1" applyBorder="1" applyAlignment="1">
      <alignment horizontal="center" vertical="center"/>
    </xf>
    <xf numFmtId="0" fontId="22" fillId="23" borderId="30" xfId="3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2" fillId="25" borderId="22" xfId="3" applyFont="1" applyFill="1" applyBorder="1" applyAlignment="1">
      <alignment horizontal="center"/>
    </xf>
    <xf numFmtId="0" fontId="19" fillId="24" borderId="24" xfId="3" applyFont="1" applyFill="1" applyBorder="1" applyAlignment="1">
      <alignment horizontal="center" vertical="center"/>
    </xf>
    <xf numFmtId="0" fontId="22" fillId="24" borderId="3" xfId="3" applyFont="1" applyFill="1" applyBorder="1" applyAlignment="1">
      <alignment horizontal="center"/>
    </xf>
    <xf numFmtId="0" fontId="22" fillId="24" borderId="22" xfId="3" applyFont="1" applyFill="1" applyBorder="1" applyAlignment="1">
      <alignment horizontal="center"/>
    </xf>
    <xf numFmtId="0" fontId="22" fillId="24" borderId="27" xfId="3" applyFont="1" applyFill="1" applyBorder="1" applyAlignment="1">
      <alignment horizontal="center"/>
    </xf>
    <xf numFmtId="0" fontId="22" fillId="25" borderId="27" xfId="3" applyFont="1" applyFill="1" applyBorder="1" applyAlignment="1">
      <alignment horizontal="center"/>
    </xf>
    <xf numFmtId="0" fontId="22" fillId="25" borderId="3" xfId="3" applyFont="1" applyFill="1" applyBorder="1" applyAlignment="1">
      <alignment horizontal="center"/>
    </xf>
    <xf numFmtId="0" fontId="19" fillId="22" borderId="3" xfId="3" applyFont="1" applyFill="1" applyBorder="1" applyAlignment="1">
      <alignment horizontal="center"/>
    </xf>
    <xf numFmtId="0" fontId="19" fillId="22" borderId="23" xfId="3" applyFont="1" applyFill="1" applyBorder="1" applyAlignment="1">
      <alignment horizontal="center"/>
    </xf>
    <xf numFmtId="0" fontId="19" fillId="22" borderId="25" xfId="3" applyFont="1" applyFill="1" applyBorder="1" applyAlignment="1">
      <alignment horizontal="center"/>
    </xf>
    <xf numFmtId="0" fontId="19" fillId="24" borderId="23" xfId="3" applyFont="1" applyFill="1" applyBorder="1" applyAlignment="1">
      <alignment horizontal="center"/>
    </xf>
    <xf numFmtId="0" fontId="19" fillId="24" borderId="25" xfId="3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25" fillId="0" borderId="3" xfId="0" applyFont="1" applyBorder="1"/>
    <xf numFmtId="0" fontId="3" fillId="0" borderId="0" xfId="4" applyFill="1"/>
    <xf numFmtId="0" fontId="19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center"/>
    </xf>
    <xf numFmtId="0" fontId="20" fillId="0" borderId="0" xfId="4" applyFont="1" applyFill="1" applyAlignment="1">
      <alignment horizontal="center"/>
    </xf>
    <xf numFmtId="0" fontId="22" fillId="0" borderId="22" xfId="3" applyNumberFormat="1" applyFont="1" applyBorder="1" applyAlignment="1">
      <alignment horizontal="center"/>
    </xf>
    <xf numFmtId="0" fontId="22" fillId="23" borderId="27" xfId="3" applyFont="1" applyFill="1" applyBorder="1" applyAlignment="1">
      <alignment horizontal="center"/>
    </xf>
    <xf numFmtId="0" fontId="22" fillId="0" borderId="27" xfId="3" applyNumberFormat="1" applyFont="1" applyBorder="1" applyAlignment="1">
      <alignment horizontal="center"/>
    </xf>
    <xf numFmtId="0" fontId="22" fillId="23" borderId="34" xfId="3" applyFont="1" applyFill="1" applyBorder="1" applyAlignment="1">
      <alignment horizontal="center"/>
    </xf>
    <xf numFmtId="49" fontId="19" fillId="21" borderId="3" xfId="3" applyNumberFormat="1" applyFont="1" applyFill="1" applyBorder="1" applyAlignment="1">
      <alignment horizontal="center"/>
    </xf>
    <xf numFmtId="0" fontId="19" fillId="14" borderId="23" xfId="3" applyFont="1" applyFill="1" applyBorder="1" applyAlignment="1">
      <alignment horizontal="center"/>
    </xf>
    <xf numFmtId="0" fontId="19" fillId="14" borderId="24" xfId="3" applyFont="1" applyFill="1" applyBorder="1" applyAlignment="1">
      <alignment horizontal="center"/>
    </xf>
    <xf numFmtId="0" fontId="19" fillId="14" borderId="25" xfId="3" applyFont="1" applyFill="1" applyBorder="1" applyAlignment="1">
      <alignment horizontal="center"/>
    </xf>
    <xf numFmtId="0" fontId="22" fillId="14" borderId="22" xfId="3" applyFont="1" applyFill="1" applyBorder="1" applyAlignment="1"/>
    <xf numFmtId="0" fontId="19" fillId="22" borderId="24" xfId="3" applyFont="1" applyFill="1" applyBorder="1" applyAlignment="1">
      <alignment horizontal="center"/>
    </xf>
    <xf numFmtId="49" fontId="19" fillId="14" borderId="25" xfId="3" applyNumberFormat="1" applyFont="1" applyFill="1" applyBorder="1" applyAlignment="1">
      <alignment horizontal="center"/>
    </xf>
    <xf numFmtId="0" fontId="21" fillId="0" borderId="0" xfId="3" applyFont="1" applyAlignment="1"/>
    <xf numFmtId="0" fontId="19" fillId="24" borderId="24" xfId="3" applyFont="1" applyFill="1" applyBorder="1" applyAlignment="1">
      <alignment horizontal="center"/>
    </xf>
    <xf numFmtId="0" fontId="7" fillId="14" borderId="22" xfId="3" applyFont="1" applyFill="1" applyBorder="1" applyAlignment="1">
      <alignment horizontal="center"/>
    </xf>
    <xf numFmtId="0" fontId="21" fillId="0" borderId="0" xfId="3" applyFont="1" applyAlignment="1">
      <alignment horizontal="center"/>
    </xf>
    <xf numFmtId="0" fontId="22" fillId="20" borderId="23" xfId="3" applyFont="1" applyFill="1" applyBorder="1" applyAlignment="1"/>
    <xf numFmtId="49" fontId="4" fillId="18" borderId="3" xfId="3" applyNumberFormat="1" applyFont="1" applyFill="1" applyBorder="1" applyAlignment="1">
      <alignment horizontal="center" vertical="center"/>
    </xf>
    <xf numFmtId="0" fontId="19" fillId="19" borderId="3" xfId="3" applyFont="1" applyFill="1" applyBorder="1" applyAlignment="1">
      <alignment horizontal="center"/>
    </xf>
    <xf numFmtId="0" fontId="19" fillId="19" borderId="23" xfId="3" applyFont="1" applyFill="1" applyBorder="1" applyAlignment="1">
      <alignment horizontal="center"/>
    </xf>
    <xf numFmtId="0" fontId="19" fillId="14" borderId="20" xfId="3" applyFont="1" applyFill="1" applyBorder="1" applyAlignment="1">
      <alignment horizontal="center"/>
    </xf>
    <xf numFmtId="0" fontId="19" fillId="14" borderId="21" xfId="3" applyFont="1" applyFill="1" applyBorder="1" applyAlignment="1">
      <alignment horizontal="center"/>
    </xf>
    <xf numFmtId="0" fontId="19" fillId="14" borderId="19" xfId="3" applyFont="1" applyFill="1" applyBorder="1" applyAlignment="1">
      <alignment horizontal="center"/>
    </xf>
    <xf numFmtId="0" fontId="19" fillId="19" borderId="25" xfId="3" applyFont="1" applyFill="1" applyBorder="1" applyAlignment="1">
      <alignment horizontal="center"/>
    </xf>
    <xf numFmtId="0" fontId="19" fillId="19" borderId="24" xfId="3" applyFont="1" applyFill="1" applyBorder="1" applyAlignment="1">
      <alignment horizontal="center"/>
    </xf>
    <xf numFmtId="0" fontId="22" fillId="22" borderId="3" xfId="3" applyFont="1" applyFill="1" applyBorder="1" applyAlignment="1">
      <alignment horizontal="left"/>
    </xf>
    <xf numFmtId="0" fontId="22" fillId="19" borderId="3" xfId="3" applyFont="1" applyFill="1" applyBorder="1" applyAlignment="1">
      <alignment horizontal="left"/>
    </xf>
    <xf numFmtId="49" fontId="19" fillId="21" borderId="3" xfId="3" applyNumberFormat="1" applyFont="1" applyFill="1" applyBorder="1" applyAlignment="1">
      <alignment horizontal="center" vertical="center"/>
    </xf>
    <xf numFmtId="49" fontId="4" fillId="21" borderId="3" xfId="3" applyNumberFormat="1" applyFont="1" applyFill="1" applyBorder="1" applyAlignment="1">
      <alignment horizontal="center"/>
    </xf>
    <xf numFmtId="49" fontId="4" fillId="18" borderId="3" xfId="3" applyNumberFormat="1" applyFont="1" applyFill="1" applyBorder="1" applyAlignment="1">
      <alignment horizontal="center"/>
    </xf>
    <xf numFmtId="49" fontId="19" fillId="18" borderId="3" xfId="3" applyNumberFormat="1" applyFont="1" applyFill="1" applyBorder="1" applyAlignment="1">
      <alignment horizontal="center"/>
    </xf>
    <xf numFmtId="49" fontId="19" fillId="21" borderId="3" xfId="3" applyNumberFormat="1" applyFont="1" applyFill="1" applyBorder="1" applyAlignment="1">
      <alignment horizontal="center" vertical="top"/>
    </xf>
    <xf numFmtId="49" fontId="19" fillId="18" borderId="3" xfId="3" applyNumberFormat="1" applyFont="1" applyFill="1" applyBorder="1" applyAlignment="1">
      <alignment horizontal="center" vertical="top"/>
    </xf>
    <xf numFmtId="0" fontId="7" fillId="21" borderId="3" xfId="3" applyFont="1" applyFill="1" applyBorder="1" applyAlignment="1">
      <alignment horizontal="center"/>
    </xf>
    <xf numFmtId="0" fontId="7" fillId="18" borderId="3" xfId="3" applyFont="1" applyFill="1" applyBorder="1" applyAlignment="1">
      <alignment horizontal="center"/>
    </xf>
    <xf numFmtId="0" fontId="22" fillId="11" borderId="34" xfId="3" applyFont="1" applyFill="1" applyBorder="1" applyAlignment="1">
      <alignment horizontal="center"/>
    </xf>
    <xf numFmtId="0" fontId="22" fillId="11" borderId="27" xfId="3" applyFont="1" applyFill="1" applyBorder="1" applyAlignment="1">
      <alignment horizontal="center"/>
    </xf>
    <xf numFmtId="0" fontId="22" fillId="11" borderId="27" xfId="3" applyNumberFormat="1" applyFont="1" applyFill="1" applyBorder="1" applyAlignment="1">
      <alignment horizontal="center"/>
    </xf>
    <xf numFmtId="0" fontId="22" fillId="11" borderId="30" xfId="3" applyFont="1" applyFill="1" applyBorder="1" applyAlignment="1">
      <alignment horizontal="center"/>
    </xf>
    <xf numFmtId="0" fontId="1" fillId="14" borderId="27" xfId="3" applyFill="1" applyBorder="1" applyAlignment="1">
      <alignment horizontal="center"/>
    </xf>
    <xf numFmtId="0" fontId="22" fillId="11" borderId="3" xfId="3" applyFont="1" applyFill="1" applyBorder="1" applyAlignment="1">
      <alignment horizontal="center"/>
    </xf>
    <xf numFmtId="0" fontId="22" fillId="11" borderId="22" xfId="3" applyFont="1" applyFill="1" applyBorder="1" applyAlignment="1">
      <alignment horizontal="center"/>
    </xf>
    <xf numFmtId="0" fontId="22" fillId="11" borderId="22" xfId="3" applyNumberFormat="1" applyFont="1" applyFill="1" applyBorder="1" applyAlignment="1">
      <alignment horizontal="center"/>
    </xf>
    <xf numFmtId="0" fontId="22" fillId="14" borderId="31" xfId="3" applyFont="1" applyFill="1" applyBorder="1" applyAlignment="1">
      <alignment horizontal="center"/>
    </xf>
    <xf numFmtId="0" fontId="1" fillId="14" borderId="36" xfId="3" applyFill="1" applyBorder="1" applyAlignment="1">
      <alignment horizontal="center"/>
    </xf>
    <xf numFmtId="0" fontId="1" fillId="14" borderId="34" xfId="3" applyFill="1" applyBorder="1" applyAlignment="1">
      <alignment horizontal="center"/>
    </xf>
    <xf numFmtId="0" fontId="22" fillId="20" borderId="31" xfId="3" applyFont="1" applyFill="1" applyBorder="1"/>
    <xf numFmtId="0" fontId="22" fillId="0" borderId="35" xfId="3" applyFont="1" applyBorder="1" applyAlignment="1">
      <alignment horizontal="center"/>
    </xf>
    <xf numFmtId="0" fontId="22" fillId="19" borderId="22" xfId="3" applyFont="1" applyFill="1" applyBorder="1"/>
    <xf numFmtId="0" fontId="22" fillId="19" borderId="22" xfId="3" applyFont="1" applyFill="1" applyBorder="1" applyAlignment="1">
      <alignment horizontal="left"/>
    </xf>
    <xf numFmtId="0" fontId="22" fillId="19" borderId="22" xfId="3" applyFont="1" applyFill="1" applyBorder="1" applyAlignment="1">
      <alignment horizontal="center"/>
    </xf>
    <xf numFmtId="0" fontId="22" fillId="19" borderId="22" xfId="3" applyFont="1" applyFill="1" applyBorder="1" applyAlignment="1">
      <alignment horizontal="centerContinuous"/>
    </xf>
    <xf numFmtId="0" fontId="19" fillId="19" borderId="22" xfId="3" applyFont="1" applyFill="1" applyBorder="1" applyAlignment="1">
      <alignment horizontal="center"/>
    </xf>
    <xf numFmtId="0" fontId="19" fillId="19" borderId="22" xfId="3" applyFont="1" applyFill="1" applyBorder="1" applyAlignment="1">
      <alignment horizontal="center" vertical="center"/>
    </xf>
    <xf numFmtId="0" fontId="22" fillId="20" borderId="29" xfId="3" applyFont="1" applyFill="1" applyBorder="1"/>
    <xf numFmtId="0" fontId="22" fillId="22" borderId="3" xfId="3" applyFont="1" applyFill="1" applyBorder="1" applyAlignment="1">
      <alignment horizontal="center" wrapText="1"/>
    </xf>
    <xf numFmtId="0" fontId="18" fillId="7" borderId="2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20" fontId="14" fillId="7" borderId="4" xfId="0" applyNumberFormat="1" applyFont="1" applyFill="1" applyBorder="1" applyAlignment="1">
      <alignment horizontal="center"/>
    </xf>
    <xf numFmtId="20" fontId="14" fillId="7" borderId="1" xfId="0" applyNumberFormat="1" applyFont="1" applyFill="1" applyBorder="1" applyAlignment="1">
      <alignment horizontal="center"/>
    </xf>
    <xf numFmtId="11" fontId="17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17" fillId="0" borderId="0" xfId="0" applyFont="1" applyFill="1" applyBorder="1" applyAlignment="1">
      <alignment horizontal="center"/>
    </xf>
    <xf numFmtId="0" fontId="0" fillId="0" borderId="0" xfId="0" applyFill="1" applyAlignment="1"/>
    <xf numFmtId="11" fontId="1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9" fillId="21" borderId="20" xfId="3" applyFont="1" applyFill="1" applyBorder="1" applyAlignment="1">
      <alignment horizontal="center"/>
    </xf>
    <xf numFmtId="0" fontId="19" fillId="21" borderId="21" xfId="3" applyFont="1" applyFill="1" applyBorder="1" applyAlignment="1">
      <alignment horizontal="center"/>
    </xf>
    <xf numFmtId="0" fontId="19" fillId="21" borderId="19" xfId="3" applyFont="1" applyFill="1" applyBorder="1" applyAlignment="1">
      <alignment horizontal="center"/>
    </xf>
    <xf numFmtId="0" fontId="19" fillId="18" borderId="20" xfId="3" applyFont="1" applyFill="1" applyBorder="1" applyAlignment="1">
      <alignment horizontal="center"/>
    </xf>
    <xf numFmtId="0" fontId="1" fillId="0" borderId="21" xfId="3" applyBorder="1" applyAlignment="1">
      <alignment horizontal="center"/>
    </xf>
    <xf numFmtId="0" fontId="1" fillId="0" borderId="19" xfId="3" applyBorder="1" applyAlignment="1">
      <alignment horizontal="center"/>
    </xf>
    <xf numFmtId="0" fontId="1" fillId="21" borderId="21" xfId="3" applyFill="1" applyBorder="1" applyAlignment="1">
      <alignment horizontal="center"/>
    </xf>
    <xf numFmtId="0" fontId="1" fillId="21" borderId="19" xfId="3" applyFill="1" applyBorder="1" applyAlignment="1">
      <alignment horizontal="center"/>
    </xf>
    <xf numFmtId="0" fontId="7" fillId="8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19" fillId="17" borderId="4" xfId="0" applyFont="1" applyFill="1" applyBorder="1" applyAlignment="1" applyProtection="1">
      <alignment horizontal="center" vertical="top" wrapText="1"/>
      <protection locked="0"/>
    </xf>
    <xf numFmtId="0" fontId="19" fillId="17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vertical="top"/>
      <protection locked="0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0"/>
  <tableStyles count="0" defaultTableStyle="TableStyleMedium2" defaultPivotStyle="PivotStyleLight16"/>
  <colors>
    <mruColors>
      <color rgb="FF00FFFF"/>
      <color rgb="FFFFFF99"/>
      <color rgb="FFFF99CC"/>
      <color rgb="FF000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47625</xdr:rowOff>
    </xdr:from>
    <xdr:to>
      <xdr:col>2</xdr:col>
      <xdr:colOff>2247900</xdr:colOff>
      <xdr:row>5</xdr:row>
      <xdr:rowOff>114300</xdr:rowOff>
    </xdr:to>
    <xdr:pic>
      <xdr:nvPicPr>
        <xdr:cNvPr id="2" name="Picture 1" descr="asaq courriel 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09550"/>
          <a:ext cx="1971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2543175</xdr:colOff>
      <xdr:row>0</xdr:row>
      <xdr:rowOff>114300</xdr:rowOff>
    </xdr:from>
    <xdr:to>
      <xdr:col>8</xdr:col>
      <xdr:colOff>390525</xdr:colOff>
      <xdr:row>7</xdr:row>
      <xdr:rowOff>85725</xdr:rowOff>
    </xdr:to>
    <xdr:pic>
      <xdr:nvPicPr>
        <xdr:cNvPr id="2" name="Picture 3" descr="Logo ASA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14300"/>
          <a:ext cx="368617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2484344</xdr:colOff>
      <xdr:row>50</xdr:row>
      <xdr:rowOff>109657</xdr:rowOff>
    </xdr:from>
    <xdr:to>
      <xdr:col>10</xdr:col>
      <xdr:colOff>7844</xdr:colOff>
      <xdr:row>53</xdr:row>
      <xdr:rowOff>154481</xdr:rowOff>
    </xdr:to>
    <xdr:pic>
      <xdr:nvPicPr>
        <xdr:cNvPr id="4" name="Picture 9" descr="Logo ASA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87" y="11961478"/>
          <a:ext cx="1809750" cy="793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2484344</xdr:colOff>
      <xdr:row>25</xdr:row>
      <xdr:rowOff>109657</xdr:rowOff>
    </xdr:from>
    <xdr:ext cx="1809750" cy="793217"/>
    <xdr:pic>
      <xdr:nvPicPr>
        <xdr:cNvPr id="6" name="Picture 9" descr="Logo ASA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87" y="6164836"/>
          <a:ext cx="1809750" cy="793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47625</xdr:rowOff>
    </xdr:from>
    <xdr:to>
      <xdr:col>3</xdr:col>
      <xdr:colOff>1058957</xdr:colOff>
      <xdr:row>0</xdr:row>
      <xdr:rowOff>838200</xdr:rowOff>
    </xdr:to>
    <xdr:pic>
      <xdr:nvPicPr>
        <xdr:cNvPr id="2" name="Picture 1" descr="asaq courriel 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47625"/>
          <a:ext cx="2240057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57150</xdr:rowOff>
    </xdr:from>
    <xdr:to>
      <xdr:col>3</xdr:col>
      <xdr:colOff>577416</xdr:colOff>
      <xdr:row>0</xdr:row>
      <xdr:rowOff>771525</xdr:rowOff>
    </xdr:to>
    <xdr:pic>
      <xdr:nvPicPr>
        <xdr:cNvPr id="13369" name="Picture 1" descr="asaq courriel 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7150"/>
          <a:ext cx="197335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D28"/>
  <sheetViews>
    <sheetView zoomScaleNormal="100" workbookViewId="0">
      <selection activeCell="D16" sqref="D16"/>
    </sheetView>
  </sheetViews>
  <sheetFormatPr baseColWidth="10" defaultRowHeight="13.2" x14ac:dyDescent="0.25"/>
  <cols>
    <col min="1" max="1" width="15.6640625" style="27" customWidth="1"/>
    <col min="2" max="2" width="8.6640625" style="27" customWidth="1"/>
    <col min="3" max="3" width="40.6640625" style="27" customWidth="1"/>
    <col min="4" max="4" width="15.6640625" style="27" customWidth="1"/>
    <col min="5" max="5" width="19.88671875" style="27" customWidth="1"/>
    <col min="6" max="256" width="11.44140625" style="27"/>
    <col min="257" max="257" width="20.6640625" style="27" customWidth="1"/>
    <col min="258" max="258" width="8.6640625" style="27" customWidth="1"/>
    <col min="259" max="259" width="35.6640625" style="27" customWidth="1"/>
    <col min="260" max="260" width="20.6640625" style="27" customWidth="1"/>
    <col min="261" max="261" width="19.88671875" style="27" customWidth="1"/>
    <col min="262" max="512" width="11.44140625" style="27"/>
    <col min="513" max="513" width="20.6640625" style="27" customWidth="1"/>
    <col min="514" max="514" width="8.6640625" style="27" customWidth="1"/>
    <col min="515" max="515" width="35.6640625" style="27" customWidth="1"/>
    <col min="516" max="516" width="20.6640625" style="27" customWidth="1"/>
    <col min="517" max="517" width="19.88671875" style="27" customWidth="1"/>
    <col min="518" max="768" width="11.44140625" style="27"/>
    <col min="769" max="769" width="20.6640625" style="27" customWidth="1"/>
    <col min="770" max="770" width="8.6640625" style="27" customWidth="1"/>
    <col min="771" max="771" width="35.6640625" style="27" customWidth="1"/>
    <col min="772" max="772" width="20.6640625" style="27" customWidth="1"/>
    <col min="773" max="773" width="19.88671875" style="27" customWidth="1"/>
    <col min="774" max="1024" width="11.44140625" style="27"/>
    <col min="1025" max="1025" width="20.6640625" style="27" customWidth="1"/>
    <col min="1026" max="1026" width="8.6640625" style="27" customWidth="1"/>
    <col min="1027" max="1027" width="35.6640625" style="27" customWidth="1"/>
    <col min="1028" max="1028" width="20.6640625" style="27" customWidth="1"/>
    <col min="1029" max="1029" width="19.88671875" style="27" customWidth="1"/>
    <col min="1030" max="1280" width="11.44140625" style="27"/>
    <col min="1281" max="1281" width="20.6640625" style="27" customWidth="1"/>
    <col min="1282" max="1282" width="8.6640625" style="27" customWidth="1"/>
    <col min="1283" max="1283" width="35.6640625" style="27" customWidth="1"/>
    <col min="1284" max="1284" width="20.6640625" style="27" customWidth="1"/>
    <col min="1285" max="1285" width="19.88671875" style="27" customWidth="1"/>
    <col min="1286" max="1536" width="11.44140625" style="27"/>
    <col min="1537" max="1537" width="20.6640625" style="27" customWidth="1"/>
    <col min="1538" max="1538" width="8.6640625" style="27" customWidth="1"/>
    <col min="1539" max="1539" width="35.6640625" style="27" customWidth="1"/>
    <col min="1540" max="1540" width="20.6640625" style="27" customWidth="1"/>
    <col min="1541" max="1541" width="19.88671875" style="27" customWidth="1"/>
    <col min="1542" max="1792" width="11.44140625" style="27"/>
    <col min="1793" max="1793" width="20.6640625" style="27" customWidth="1"/>
    <col min="1794" max="1794" width="8.6640625" style="27" customWidth="1"/>
    <col min="1795" max="1795" width="35.6640625" style="27" customWidth="1"/>
    <col min="1796" max="1796" width="20.6640625" style="27" customWidth="1"/>
    <col min="1797" max="1797" width="19.88671875" style="27" customWidth="1"/>
    <col min="1798" max="2048" width="11.44140625" style="27"/>
    <col min="2049" max="2049" width="20.6640625" style="27" customWidth="1"/>
    <col min="2050" max="2050" width="8.6640625" style="27" customWidth="1"/>
    <col min="2051" max="2051" width="35.6640625" style="27" customWidth="1"/>
    <col min="2052" max="2052" width="20.6640625" style="27" customWidth="1"/>
    <col min="2053" max="2053" width="19.88671875" style="27" customWidth="1"/>
    <col min="2054" max="2304" width="11.44140625" style="27"/>
    <col min="2305" max="2305" width="20.6640625" style="27" customWidth="1"/>
    <col min="2306" max="2306" width="8.6640625" style="27" customWidth="1"/>
    <col min="2307" max="2307" width="35.6640625" style="27" customWidth="1"/>
    <col min="2308" max="2308" width="20.6640625" style="27" customWidth="1"/>
    <col min="2309" max="2309" width="19.88671875" style="27" customWidth="1"/>
    <col min="2310" max="2560" width="11.44140625" style="27"/>
    <col min="2561" max="2561" width="20.6640625" style="27" customWidth="1"/>
    <col min="2562" max="2562" width="8.6640625" style="27" customWidth="1"/>
    <col min="2563" max="2563" width="35.6640625" style="27" customWidth="1"/>
    <col min="2564" max="2564" width="20.6640625" style="27" customWidth="1"/>
    <col min="2565" max="2565" width="19.88671875" style="27" customWidth="1"/>
    <col min="2566" max="2816" width="11.44140625" style="27"/>
    <col min="2817" max="2817" width="20.6640625" style="27" customWidth="1"/>
    <col min="2818" max="2818" width="8.6640625" style="27" customWidth="1"/>
    <col min="2819" max="2819" width="35.6640625" style="27" customWidth="1"/>
    <col min="2820" max="2820" width="20.6640625" style="27" customWidth="1"/>
    <col min="2821" max="2821" width="19.88671875" style="27" customWidth="1"/>
    <col min="2822" max="3072" width="11.44140625" style="27"/>
    <col min="3073" max="3073" width="20.6640625" style="27" customWidth="1"/>
    <col min="3074" max="3074" width="8.6640625" style="27" customWidth="1"/>
    <col min="3075" max="3075" width="35.6640625" style="27" customWidth="1"/>
    <col min="3076" max="3076" width="20.6640625" style="27" customWidth="1"/>
    <col min="3077" max="3077" width="19.88671875" style="27" customWidth="1"/>
    <col min="3078" max="3328" width="11.44140625" style="27"/>
    <col min="3329" max="3329" width="20.6640625" style="27" customWidth="1"/>
    <col min="3330" max="3330" width="8.6640625" style="27" customWidth="1"/>
    <col min="3331" max="3331" width="35.6640625" style="27" customWidth="1"/>
    <col min="3332" max="3332" width="20.6640625" style="27" customWidth="1"/>
    <col min="3333" max="3333" width="19.88671875" style="27" customWidth="1"/>
    <col min="3334" max="3584" width="11.44140625" style="27"/>
    <col min="3585" max="3585" width="20.6640625" style="27" customWidth="1"/>
    <col min="3586" max="3586" width="8.6640625" style="27" customWidth="1"/>
    <col min="3587" max="3587" width="35.6640625" style="27" customWidth="1"/>
    <col min="3588" max="3588" width="20.6640625" style="27" customWidth="1"/>
    <col min="3589" max="3589" width="19.88671875" style="27" customWidth="1"/>
    <col min="3590" max="3840" width="11.44140625" style="27"/>
    <col min="3841" max="3841" width="20.6640625" style="27" customWidth="1"/>
    <col min="3842" max="3842" width="8.6640625" style="27" customWidth="1"/>
    <col min="3843" max="3843" width="35.6640625" style="27" customWidth="1"/>
    <col min="3844" max="3844" width="20.6640625" style="27" customWidth="1"/>
    <col min="3845" max="3845" width="19.88671875" style="27" customWidth="1"/>
    <col min="3846" max="4096" width="11.44140625" style="27"/>
    <col min="4097" max="4097" width="20.6640625" style="27" customWidth="1"/>
    <col min="4098" max="4098" width="8.6640625" style="27" customWidth="1"/>
    <col min="4099" max="4099" width="35.6640625" style="27" customWidth="1"/>
    <col min="4100" max="4100" width="20.6640625" style="27" customWidth="1"/>
    <col min="4101" max="4101" width="19.88671875" style="27" customWidth="1"/>
    <col min="4102" max="4352" width="11.44140625" style="27"/>
    <col min="4353" max="4353" width="20.6640625" style="27" customWidth="1"/>
    <col min="4354" max="4354" width="8.6640625" style="27" customWidth="1"/>
    <col min="4355" max="4355" width="35.6640625" style="27" customWidth="1"/>
    <col min="4356" max="4356" width="20.6640625" style="27" customWidth="1"/>
    <col min="4357" max="4357" width="19.88671875" style="27" customWidth="1"/>
    <col min="4358" max="4608" width="11.44140625" style="27"/>
    <col min="4609" max="4609" width="20.6640625" style="27" customWidth="1"/>
    <col min="4610" max="4610" width="8.6640625" style="27" customWidth="1"/>
    <col min="4611" max="4611" width="35.6640625" style="27" customWidth="1"/>
    <col min="4612" max="4612" width="20.6640625" style="27" customWidth="1"/>
    <col min="4613" max="4613" width="19.88671875" style="27" customWidth="1"/>
    <col min="4614" max="4864" width="11.44140625" style="27"/>
    <col min="4865" max="4865" width="20.6640625" style="27" customWidth="1"/>
    <col min="4866" max="4866" width="8.6640625" style="27" customWidth="1"/>
    <col min="4867" max="4867" width="35.6640625" style="27" customWidth="1"/>
    <col min="4868" max="4868" width="20.6640625" style="27" customWidth="1"/>
    <col min="4869" max="4869" width="19.88671875" style="27" customWidth="1"/>
    <col min="4870" max="5120" width="11.44140625" style="27"/>
    <col min="5121" max="5121" width="20.6640625" style="27" customWidth="1"/>
    <col min="5122" max="5122" width="8.6640625" style="27" customWidth="1"/>
    <col min="5123" max="5123" width="35.6640625" style="27" customWidth="1"/>
    <col min="5124" max="5124" width="20.6640625" style="27" customWidth="1"/>
    <col min="5125" max="5125" width="19.88671875" style="27" customWidth="1"/>
    <col min="5126" max="5376" width="11.44140625" style="27"/>
    <col min="5377" max="5377" width="20.6640625" style="27" customWidth="1"/>
    <col min="5378" max="5378" width="8.6640625" style="27" customWidth="1"/>
    <col min="5379" max="5379" width="35.6640625" style="27" customWidth="1"/>
    <col min="5380" max="5380" width="20.6640625" style="27" customWidth="1"/>
    <col min="5381" max="5381" width="19.88671875" style="27" customWidth="1"/>
    <col min="5382" max="5632" width="11.44140625" style="27"/>
    <col min="5633" max="5633" width="20.6640625" style="27" customWidth="1"/>
    <col min="5634" max="5634" width="8.6640625" style="27" customWidth="1"/>
    <col min="5635" max="5635" width="35.6640625" style="27" customWidth="1"/>
    <col min="5636" max="5636" width="20.6640625" style="27" customWidth="1"/>
    <col min="5637" max="5637" width="19.88671875" style="27" customWidth="1"/>
    <col min="5638" max="5888" width="11.44140625" style="27"/>
    <col min="5889" max="5889" width="20.6640625" style="27" customWidth="1"/>
    <col min="5890" max="5890" width="8.6640625" style="27" customWidth="1"/>
    <col min="5891" max="5891" width="35.6640625" style="27" customWidth="1"/>
    <col min="5892" max="5892" width="20.6640625" style="27" customWidth="1"/>
    <col min="5893" max="5893" width="19.88671875" style="27" customWidth="1"/>
    <col min="5894" max="6144" width="11.44140625" style="27"/>
    <col min="6145" max="6145" width="20.6640625" style="27" customWidth="1"/>
    <col min="6146" max="6146" width="8.6640625" style="27" customWidth="1"/>
    <col min="6147" max="6147" width="35.6640625" style="27" customWidth="1"/>
    <col min="6148" max="6148" width="20.6640625" style="27" customWidth="1"/>
    <col min="6149" max="6149" width="19.88671875" style="27" customWidth="1"/>
    <col min="6150" max="6400" width="11.44140625" style="27"/>
    <col min="6401" max="6401" width="20.6640625" style="27" customWidth="1"/>
    <col min="6402" max="6402" width="8.6640625" style="27" customWidth="1"/>
    <col min="6403" max="6403" width="35.6640625" style="27" customWidth="1"/>
    <col min="6404" max="6404" width="20.6640625" style="27" customWidth="1"/>
    <col min="6405" max="6405" width="19.88671875" style="27" customWidth="1"/>
    <col min="6406" max="6656" width="11.44140625" style="27"/>
    <col min="6657" max="6657" width="20.6640625" style="27" customWidth="1"/>
    <col min="6658" max="6658" width="8.6640625" style="27" customWidth="1"/>
    <col min="6659" max="6659" width="35.6640625" style="27" customWidth="1"/>
    <col min="6660" max="6660" width="20.6640625" style="27" customWidth="1"/>
    <col min="6661" max="6661" width="19.88671875" style="27" customWidth="1"/>
    <col min="6662" max="6912" width="11.44140625" style="27"/>
    <col min="6913" max="6913" width="20.6640625" style="27" customWidth="1"/>
    <col min="6914" max="6914" width="8.6640625" style="27" customWidth="1"/>
    <col min="6915" max="6915" width="35.6640625" style="27" customWidth="1"/>
    <col min="6916" max="6916" width="20.6640625" style="27" customWidth="1"/>
    <col min="6917" max="6917" width="19.88671875" style="27" customWidth="1"/>
    <col min="6918" max="7168" width="11.44140625" style="27"/>
    <col min="7169" max="7169" width="20.6640625" style="27" customWidth="1"/>
    <col min="7170" max="7170" width="8.6640625" style="27" customWidth="1"/>
    <col min="7171" max="7171" width="35.6640625" style="27" customWidth="1"/>
    <col min="7172" max="7172" width="20.6640625" style="27" customWidth="1"/>
    <col min="7173" max="7173" width="19.88671875" style="27" customWidth="1"/>
    <col min="7174" max="7424" width="11.44140625" style="27"/>
    <col min="7425" max="7425" width="20.6640625" style="27" customWidth="1"/>
    <col min="7426" max="7426" width="8.6640625" style="27" customWidth="1"/>
    <col min="7427" max="7427" width="35.6640625" style="27" customWidth="1"/>
    <col min="7428" max="7428" width="20.6640625" style="27" customWidth="1"/>
    <col min="7429" max="7429" width="19.88671875" style="27" customWidth="1"/>
    <col min="7430" max="7680" width="11.44140625" style="27"/>
    <col min="7681" max="7681" width="20.6640625" style="27" customWidth="1"/>
    <col min="7682" max="7682" width="8.6640625" style="27" customWidth="1"/>
    <col min="7683" max="7683" width="35.6640625" style="27" customWidth="1"/>
    <col min="7684" max="7684" width="20.6640625" style="27" customWidth="1"/>
    <col min="7685" max="7685" width="19.88671875" style="27" customWidth="1"/>
    <col min="7686" max="7936" width="11.44140625" style="27"/>
    <col min="7937" max="7937" width="20.6640625" style="27" customWidth="1"/>
    <col min="7938" max="7938" width="8.6640625" style="27" customWidth="1"/>
    <col min="7939" max="7939" width="35.6640625" style="27" customWidth="1"/>
    <col min="7940" max="7940" width="20.6640625" style="27" customWidth="1"/>
    <col min="7941" max="7941" width="19.88671875" style="27" customWidth="1"/>
    <col min="7942" max="8192" width="11.44140625" style="27"/>
    <col min="8193" max="8193" width="20.6640625" style="27" customWidth="1"/>
    <col min="8194" max="8194" width="8.6640625" style="27" customWidth="1"/>
    <col min="8195" max="8195" width="35.6640625" style="27" customWidth="1"/>
    <col min="8196" max="8196" width="20.6640625" style="27" customWidth="1"/>
    <col min="8197" max="8197" width="19.88671875" style="27" customWidth="1"/>
    <col min="8198" max="8448" width="11.44140625" style="27"/>
    <col min="8449" max="8449" width="20.6640625" style="27" customWidth="1"/>
    <col min="8450" max="8450" width="8.6640625" style="27" customWidth="1"/>
    <col min="8451" max="8451" width="35.6640625" style="27" customWidth="1"/>
    <col min="8452" max="8452" width="20.6640625" style="27" customWidth="1"/>
    <col min="8453" max="8453" width="19.88671875" style="27" customWidth="1"/>
    <col min="8454" max="8704" width="11.44140625" style="27"/>
    <col min="8705" max="8705" width="20.6640625" style="27" customWidth="1"/>
    <col min="8706" max="8706" width="8.6640625" style="27" customWidth="1"/>
    <col min="8707" max="8707" width="35.6640625" style="27" customWidth="1"/>
    <col min="8708" max="8708" width="20.6640625" style="27" customWidth="1"/>
    <col min="8709" max="8709" width="19.88671875" style="27" customWidth="1"/>
    <col min="8710" max="8960" width="11.44140625" style="27"/>
    <col min="8961" max="8961" width="20.6640625" style="27" customWidth="1"/>
    <col min="8962" max="8962" width="8.6640625" style="27" customWidth="1"/>
    <col min="8963" max="8963" width="35.6640625" style="27" customWidth="1"/>
    <col min="8964" max="8964" width="20.6640625" style="27" customWidth="1"/>
    <col min="8965" max="8965" width="19.88671875" style="27" customWidth="1"/>
    <col min="8966" max="9216" width="11.44140625" style="27"/>
    <col min="9217" max="9217" width="20.6640625" style="27" customWidth="1"/>
    <col min="9218" max="9218" width="8.6640625" style="27" customWidth="1"/>
    <col min="9219" max="9219" width="35.6640625" style="27" customWidth="1"/>
    <col min="9220" max="9220" width="20.6640625" style="27" customWidth="1"/>
    <col min="9221" max="9221" width="19.88671875" style="27" customWidth="1"/>
    <col min="9222" max="9472" width="11.44140625" style="27"/>
    <col min="9473" max="9473" width="20.6640625" style="27" customWidth="1"/>
    <col min="9474" max="9474" width="8.6640625" style="27" customWidth="1"/>
    <col min="9475" max="9475" width="35.6640625" style="27" customWidth="1"/>
    <col min="9476" max="9476" width="20.6640625" style="27" customWidth="1"/>
    <col min="9477" max="9477" width="19.88671875" style="27" customWidth="1"/>
    <col min="9478" max="9728" width="11.44140625" style="27"/>
    <col min="9729" max="9729" width="20.6640625" style="27" customWidth="1"/>
    <col min="9730" max="9730" width="8.6640625" style="27" customWidth="1"/>
    <col min="9731" max="9731" width="35.6640625" style="27" customWidth="1"/>
    <col min="9732" max="9732" width="20.6640625" style="27" customWidth="1"/>
    <col min="9733" max="9733" width="19.88671875" style="27" customWidth="1"/>
    <col min="9734" max="9984" width="11.44140625" style="27"/>
    <col min="9985" max="9985" width="20.6640625" style="27" customWidth="1"/>
    <col min="9986" max="9986" width="8.6640625" style="27" customWidth="1"/>
    <col min="9987" max="9987" width="35.6640625" style="27" customWidth="1"/>
    <col min="9988" max="9988" width="20.6640625" style="27" customWidth="1"/>
    <col min="9989" max="9989" width="19.88671875" style="27" customWidth="1"/>
    <col min="9990" max="10240" width="11.44140625" style="27"/>
    <col min="10241" max="10241" width="20.6640625" style="27" customWidth="1"/>
    <col min="10242" max="10242" width="8.6640625" style="27" customWidth="1"/>
    <col min="10243" max="10243" width="35.6640625" style="27" customWidth="1"/>
    <col min="10244" max="10244" width="20.6640625" style="27" customWidth="1"/>
    <col min="10245" max="10245" width="19.88671875" style="27" customWidth="1"/>
    <col min="10246" max="10496" width="11.44140625" style="27"/>
    <col min="10497" max="10497" width="20.6640625" style="27" customWidth="1"/>
    <col min="10498" max="10498" width="8.6640625" style="27" customWidth="1"/>
    <col min="10499" max="10499" width="35.6640625" style="27" customWidth="1"/>
    <col min="10500" max="10500" width="20.6640625" style="27" customWidth="1"/>
    <col min="10501" max="10501" width="19.88671875" style="27" customWidth="1"/>
    <col min="10502" max="10752" width="11.44140625" style="27"/>
    <col min="10753" max="10753" width="20.6640625" style="27" customWidth="1"/>
    <col min="10754" max="10754" width="8.6640625" style="27" customWidth="1"/>
    <col min="10755" max="10755" width="35.6640625" style="27" customWidth="1"/>
    <col min="10756" max="10756" width="20.6640625" style="27" customWidth="1"/>
    <col min="10757" max="10757" width="19.88671875" style="27" customWidth="1"/>
    <col min="10758" max="11008" width="11.44140625" style="27"/>
    <col min="11009" max="11009" width="20.6640625" style="27" customWidth="1"/>
    <col min="11010" max="11010" width="8.6640625" style="27" customWidth="1"/>
    <col min="11011" max="11011" width="35.6640625" style="27" customWidth="1"/>
    <col min="11012" max="11012" width="20.6640625" style="27" customWidth="1"/>
    <col min="11013" max="11013" width="19.88671875" style="27" customWidth="1"/>
    <col min="11014" max="11264" width="11.44140625" style="27"/>
    <col min="11265" max="11265" width="20.6640625" style="27" customWidth="1"/>
    <col min="11266" max="11266" width="8.6640625" style="27" customWidth="1"/>
    <col min="11267" max="11267" width="35.6640625" style="27" customWidth="1"/>
    <col min="11268" max="11268" width="20.6640625" style="27" customWidth="1"/>
    <col min="11269" max="11269" width="19.88671875" style="27" customWidth="1"/>
    <col min="11270" max="11520" width="11.44140625" style="27"/>
    <col min="11521" max="11521" width="20.6640625" style="27" customWidth="1"/>
    <col min="11522" max="11522" width="8.6640625" style="27" customWidth="1"/>
    <col min="11523" max="11523" width="35.6640625" style="27" customWidth="1"/>
    <col min="11524" max="11524" width="20.6640625" style="27" customWidth="1"/>
    <col min="11525" max="11525" width="19.88671875" style="27" customWidth="1"/>
    <col min="11526" max="11776" width="11.44140625" style="27"/>
    <col min="11777" max="11777" width="20.6640625" style="27" customWidth="1"/>
    <col min="11778" max="11778" width="8.6640625" style="27" customWidth="1"/>
    <col min="11779" max="11779" width="35.6640625" style="27" customWidth="1"/>
    <col min="11780" max="11780" width="20.6640625" style="27" customWidth="1"/>
    <col min="11781" max="11781" width="19.88671875" style="27" customWidth="1"/>
    <col min="11782" max="12032" width="11.44140625" style="27"/>
    <col min="12033" max="12033" width="20.6640625" style="27" customWidth="1"/>
    <col min="12034" max="12034" width="8.6640625" style="27" customWidth="1"/>
    <col min="12035" max="12035" width="35.6640625" style="27" customWidth="1"/>
    <col min="12036" max="12036" width="20.6640625" style="27" customWidth="1"/>
    <col min="12037" max="12037" width="19.88671875" style="27" customWidth="1"/>
    <col min="12038" max="12288" width="11.44140625" style="27"/>
    <col min="12289" max="12289" width="20.6640625" style="27" customWidth="1"/>
    <col min="12290" max="12290" width="8.6640625" style="27" customWidth="1"/>
    <col min="12291" max="12291" width="35.6640625" style="27" customWidth="1"/>
    <col min="12292" max="12292" width="20.6640625" style="27" customWidth="1"/>
    <col min="12293" max="12293" width="19.88671875" style="27" customWidth="1"/>
    <col min="12294" max="12544" width="11.44140625" style="27"/>
    <col min="12545" max="12545" width="20.6640625" style="27" customWidth="1"/>
    <col min="12546" max="12546" width="8.6640625" style="27" customWidth="1"/>
    <col min="12547" max="12547" width="35.6640625" style="27" customWidth="1"/>
    <col min="12548" max="12548" width="20.6640625" style="27" customWidth="1"/>
    <col min="12549" max="12549" width="19.88671875" style="27" customWidth="1"/>
    <col min="12550" max="12800" width="11.44140625" style="27"/>
    <col min="12801" max="12801" width="20.6640625" style="27" customWidth="1"/>
    <col min="12802" max="12802" width="8.6640625" style="27" customWidth="1"/>
    <col min="12803" max="12803" width="35.6640625" style="27" customWidth="1"/>
    <col min="12804" max="12804" width="20.6640625" style="27" customWidth="1"/>
    <col min="12805" max="12805" width="19.88671875" style="27" customWidth="1"/>
    <col min="12806" max="13056" width="11.44140625" style="27"/>
    <col min="13057" max="13057" width="20.6640625" style="27" customWidth="1"/>
    <col min="13058" max="13058" width="8.6640625" style="27" customWidth="1"/>
    <col min="13059" max="13059" width="35.6640625" style="27" customWidth="1"/>
    <col min="13060" max="13060" width="20.6640625" style="27" customWidth="1"/>
    <col min="13061" max="13061" width="19.88671875" style="27" customWidth="1"/>
    <col min="13062" max="13312" width="11.44140625" style="27"/>
    <col min="13313" max="13313" width="20.6640625" style="27" customWidth="1"/>
    <col min="13314" max="13314" width="8.6640625" style="27" customWidth="1"/>
    <col min="13315" max="13315" width="35.6640625" style="27" customWidth="1"/>
    <col min="13316" max="13316" width="20.6640625" style="27" customWidth="1"/>
    <col min="13317" max="13317" width="19.88671875" style="27" customWidth="1"/>
    <col min="13318" max="13568" width="11.44140625" style="27"/>
    <col min="13569" max="13569" width="20.6640625" style="27" customWidth="1"/>
    <col min="13570" max="13570" width="8.6640625" style="27" customWidth="1"/>
    <col min="13571" max="13571" width="35.6640625" style="27" customWidth="1"/>
    <col min="13572" max="13572" width="20.6640625" style="27" customWidth="1"/>
    <col min="13573" max="13573" width="19.88671875" style="27" customWidth="1"/>
    <col min="13574" max="13824" width="11.44140625" style="27"/>
    <col min="13825" max="13825" width="20.6640625" style="27" customWidth="1"/>
    <col min="13826" max="13826" width="8.6640625" style="27" customWidth="1"/>
    <col min="13827" max="13827" width="35.6640625" style="27" customWidth="1"/>
    <col min="13828" max="13828" width="20.6640625" style="27" customWidth="1"/>
    <col min="13829" max="13829" width="19.88671875" style="27" customWidth="1"/>
    <col min="13830" max="14080" width="11.44140625" style="27"/>
    <col min="14081" max="14081" width="20.6640625" style="27" customWidth="1"/>
    <col min="14082" max="14082" width="8.6640625" style="27" customWidth="1"/>
    <col min="14083" max="14083" width="35.6640625" style="27" customWidth="1"/>
    <col min="14084" max="14084" width="20.6640625" style="27" customWidth="1"/>
    <col min="14085" max="14085" width="19.88671875" style="27" customWidth="1"/>
    <col min="14086" max="14336" width="11.44140625" style="27"/>
    <col min="14337" max="14337" width="20.6640625" style="27" customWidth="1"/>
    <col min="14338" max="14338" width="8.6640625" style="27" customWidth="1"/>
    <col min="14339" max="14339" width="35.6640625" style="27" customWidth="1"/>
    <col min="14340" max="14340" width="20.6640625" style="27" customWidth="1"/>
    <col min="14341" max="14341" width="19.88671875" style="27" customWidth="1"/>
    <col min="14342" max="14592" width="11.44140625" style="27"/>
    <col min="14593" max="14593" width="20.6640625" style="27" customWidth="1"/>
    <col min="14594" max="14594" width="8.6640625" style="27" customWidth="1"/>
    <col min="14595" max="14595" width="35.6640625" style="27" customWidth="1"/>
    <col min="14596" max="14596" width="20.6640625" style="27" customWidth="1"/>
    <col min="14597" max="14597" width="19.88671875" style="27" customWidth="1"/>
    <col min="14598" max="14848" width="11.44140625" style="27"/>
    <col min="14849" max="14849" width="20.6640625" style="27" customWidth="1"/>
    <col min="14850" max="14850" width="8.6640625" style="27" customWidth="1"/>
    <col min="14851" max="14851" width="35.6640625" style="27" customWidth="1"/>
    <col min="14852" max="14852" width="20.6640625" style="27" customWidth="1"/>
    <col min="14853" max="14853" width="19.88671875" style="27" customWidth="1"/>
    <col min="14854" max="15104" width="11.44140625" style="27"/>
    <col min="15105" max="15105" width="20.6640625" style="27" customWidth="1"/>
    <col min="15106" max="15106" width="8.6640625" style="27" customWidth="1"/>
    <col min="15107" max="15107" width="35.6640625" style="27" customWidth="1"/>
    <col min="15108" max="15108" width="20.6640625" style="27" customWidth="1"/>
    <col min="15109" max="15109" width="19.88671875" style="27" customWidth="1"/>
    <col min="15110" max="15360" width="11.44140625" style="27"/>
    <col min="15361" max="15361" width="20.6640625" style="27" customWidth="1"/>
    <col min="15362" max="15362" width="8.6640625" style="27" customWidth="1"/>
    <col min="15363" max="15363" width="35.6640625" style="27" customWidth="1"/>
    <col min="15364" max="15364" width="20.6640625" style="27" customWidth="1"/>
    <col min="15365" max="15365" width="19.88671875" style="27" customWidth="1"/>
    <col min="15366" max="15616" width="11.44140625" style="27"/>
    <col min="15617" max="15617" width="20.6640625" style="27" customWidth="1"/>
    <col min="15618" max="15618" width="8.6640625" style="27" customWidth="1"/>
    <col min="15619" max="15619" width="35.6640625" style="27" customWidth="1"/>
    <col min="15620" max="15620" width="20.6640625" style="27" customWidth="1"/>
    <col min="15621" max="15621" width="19.88671875" style="27" customWidth="1"/>
    <col min="15622" max="15872" width="11.44140625" style="27"/>
    <col min="15873" max="15873" width="20.6640625" style="27" customWidth="1"/>
    <col min="15874" max="15874" width="8.6640625" style="27" customWidth="1"/>
    <col min="15875" max="15875" width="35.6640625" style="27" customWidth="1"/>
    <col min="15876" max="15876" width="20.6640625" style="27" customWidth="1"/>
    <col min="15877" max="15877" width="19.88671875" style="27" customWidth="1"/>
    <col min="15878" max="16128" width="11.44140625" style="27"/>
    <col min="16129" max="16129" width="20.6640625" style="27" customWidth="1"/>
    <col min="16130" max="16130" width="8.6640625" style="27" customWidth="1"/>
    <col min="16131" max="16131" width="35.6640625" style="27" customWidth="1"/>
    <col min="16132" max="16132" width="20.6640625" style="27" customWidth="1"/>
    <col min="16133" max="16133" width="19.88671875" style="27" customWidth="1"/>
    <col min="16134" max="16384" width="11.44140625" style="27"/>
  </cols>
  <sheetData>
    <row r="5" spans="1:4" x14ac:dyDescent="0.25">
      <c r="B5" s="11"/>
    </row>
    <row r="8" spans="1:4" ht="39.9" customHeight="1" thickBot="1" x14ac:dyDescent="0.3">
      <c r="A8" s="25" t="s">
        <v>74</v>
      </c>
      <c r="B8" s="26"/>
      <c r="C8" s="26"/>
      <c r="D8" s="26"/>
    </row>
    <row r="9" spans="1:4" ht="20.100000000000001" customHeight="1" thickBot="1" x14ac:dyDescent="0.35">
      <c r="A9" s="28" t="s">
        <v>25</v>
      </c>
      <c r="B9" s="29"/>
      <c r="C9" s="30"/>
      <c r="D9" s="31"/>
    </row>
    <row r="10" spans="1:4" ht="17.399999999999999" x14ac:dyDescent="0.3">
      <c r="B10" s="32" t="s">
        <v>26</v>
      </c>
      <c r="C10" s="32"/>
    </row>
    <row r="11" spans="1:4" ht="17.399999999999999" x14ac:dyDescent="0.3">
      <c r="B11" s="33">
        <v>1</v>
      </c>
      <c r="C11" s="34" t="s">
        <v>17</v>
      </c>
    </row>
    <row r="12" spans="1:4" ht="17.399999999999999" x14ac:dyDescent="0.3">
      <c r="B12" s="33">
        <v>2</v>
      </c>
      <c r="C12" s="35" t="s">
        <v>79</v>
      </c>
    </row>
    <row r="13" spans="1:4" ht="17.399999999999999" x14ac:dyDescent="0.3">
      <c r="B13" s="33">
        <v>3</v>
      </c>
      <c r="C13" s="36" t="s">
        <v>27</v>
      </c>
    </row>
    <row r="14" spans="1:4" ht="17.399999999999999" x14ac:dyDescent="0.3">
      <c r="B14" s="33">
        <v>4</v>
      </c>
      <c r="C14" s="124" t="s">
        <v>10</v>
      </c>
    </row>
    <row r="15" spans="1:4" ht="17.399999999999999" x14ac:dyDescent="0.3">
      <c r="B15" s="281">
        <v>5</v>
      </c>
      <c r="C15" s="282" t="s">
        <v>9</v>
      </c>
    </row>
    <row r="16" spans="1:4" ht="17.399999999999999" x14ac:dyDescent="0.3">
      <c r="B16" s="33">
        <v>6</v>
      </c>
      <c r="C16" s="36" t="s">
        <v>247</v>
      </c>
    </row>
    <row r="17" spans="2:3" ht="17.399999999999999" x14ac:dyDescent="0.3">
      <c r="B17" s="33">
        <v>7</v>
      </c>
      <c r="C17" s="36" t="s">
        <v>83</v>
      </c>
    </row>
    <row r="18" spans="2:3" ht="17.399999999999999" x14ac:dyDescent="0.3">
      <c r="B18" s="33">
        <v>8</v>
      </c>
      <c r="C18" s="34" t="s">
        <v>78</v>
      </c>
    </row>
    <row r="19" spans="2:3" ht="17.399999999999999" x14ac:dyDescent="0.3">
      <c r="B19" s="37" t="s">
        <v>28</v>
      </c>
      <c r="C19" s="38"/>
    </row>
    <row r="20" spans="2:3" ht="17.399999999999999" x14ac:dyDescent="0.3">
      <c r="B20" s="33">
        <v>1</v>
      </c>
      <c r="C20" s="34" t="s">
        <v>84</v>
      </c>
    </row>
    <row r="21" spans="2:3" ht="17.399999999999999" x14ac:dyDescent="0.3">
      <c r="B21" s="33">
        <v>2</v>
      </c>
      <c r="C21" s="35" t="s">
        <v>87</v>
      </c>
    </row>
    <row r="22" spans="2:3" ht="17.399999999999999" x14ac:dyDescent="0.3">
      <c r="B22" s="33">
        <v>3</v>
      </c>
      <c r="C22" s="36" t="s">
        <v>86</v>
      </c>
    </row>
    <row r="23" spans="2:3" ht="17.399999999999999" x14ac:dyDescent="0.3">
      <c r="B23" s="33">
        <v>4</v>
      </c>
      <c r="C23" s="124" t="s">
        <v>85</v>
      </c>
    </row>
    <row r="24" spans="2:3" ht="17.399999999999999" x14ac:dyDescent="0.3">
      <c r="B24" s="33">
        <v>5</v>
      </c>
      <c r="C24" s="124" t="s">
        <v>17</v>
      </c>
    </row>
    <row r="25" spans="2:3" ht="17.399999999999999" x14ac:dyDescent="0.3">
      <c r="B25" s="281">
        <v>6</v>
      </c>
      <c r="C25" s="283" t="s">
        <v>9</v>
      </c>
    </row>
    <row r="26" spans="2:3" ht="17.399999999999999" x14ac:dyDescent="0.3">
      <c r="B26" s="33">
        <v>7</v>
      </c>
      <c r="C26" s="36" t="s">
        <v>10</v>
      </c>
    </row>
    <row r="27" spans="2:3" ht="17.399999999999999" x14ac:dyDescent="0.3">
      <c r="B27" s="33">
        <v>8</v>
      </c>
      <c r="C27" s="34" t="s">
        <v>11</v>
      </c>
    </row>
    <row r="28" spans="2:3" x14ac:dyDescent="0.25">
      <c r="B28" s="99" t="s">
        <v>332</v>
      </c>
    </row>
  </sheetData>
  <sheetProtection password="E1B5" sheet="1" objects="1" scenarios="1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zoomScale="70" zoomScaleNormal="70" zoomScaleSheetLayoutView="70" workbookViewId="0"/>
  </sheetViews>
  <sheetFormatPr baseColWidth="10" defaultColWidth="11.44140625" defaultRowHeight="13.2" x14ac:dyDescent="0.25"/>
  <cols>
    <col min="1" max="1" width="7.6640625" style="100" customWidth="1"/>
    <col min="2" max="2" width="8.6640625" style="100" customWidth="1"/>
    <col min="3" max="3" width="5.6640625" style="100" customWidth="1"/>
    <col min="4" max="4" width="53.6640625" style="100" customWidth="1"/>
    <col min="5" max="5" width="11.6640625" style="100" customWidth="1"/>
    <col min="6" max="6" width="7.6640625" style="100" customWidth="1"/>
    <col min="7" max="7" width="8.6640625" style="100" customWidth="1"/>
    <col min="8" max="8" width="5.6640625" style="100" customWidth="1"/>
    <col min="9" max="9" width="52.6640625" style="100" customWidth="1"/>
    <col min="10" max="10" width="11.6640625" style="100" customWidth="1"/>
    <col min="11" max="16384" width="11.44140625" style="100"/>
  </cols>
  <sheetData>
    <row r="1" spans="1:10" ht="18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8" customHeight="1" x14ac:dyDescent="0.25"/>
    <row r="3" spans="1:10" ht="18" customHeight="1" x14ac:dyDescent="0.25"/>
    <row r="4" spans="1:10" ht="18" customHeight="1" x14ac:dyDescent="0.25"/>
    <row r="5" spans="1:10" ht="18" customHeight="1" x14ac:dyDescent="0.25"/>
    <row r="6" spans="1:10" ht="18" customHeight="1" x14ac:dyDescent="0.25"/>
    <row r="7" spans="1:10" ht="18" customHeight="1" x14ac:dyDescent="0.25"/>
    <row r="8" spans="1:10" ht="18" customHeight="1" thickBot="1" x14ac:dyDescent="0.3"/>
    <row r="9" spans="1:10" ht="21.6" thickBot="1" x14ac:dyDescent="0.45">
      <c r="A9" s="203" t="s">
        <v>96</v>
      </c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21.6" thickBot="1" x14ac:dyDescent="0.45">
      <c r="A10" s="203" t="s">
        <v>97</v>
      </c>
      <c r="B10" s="204"/>
      <c r="C10" s="204"/>
      <c r="D10" s="204"/>
      <c r="E10" s="204"/>
      <c r="F10" s="204"/>
      <c r="G10" s="204"/>
      <c r="H10" s="204"/>
      <c r="I10" s="204"/>
      <c r="J10" s="205"/>
    </row>
    <row r="11" spans="1:10" ht="21.6" thickBot="1" x14ac:dyDescent="0.45">
      <c r="A11" s="203" t="s">
        <v>26</v>
      </c>
      <c r="B11" s="204"/>
      <c r="C11" s="204"/>
      <c r="D11" s="204"/>
      <c r="E11" s="204"/>
      <c r="F11" s="204" t="s">
        <v>28</v>
      </c>
      <c r="G11" s="204"/>
      <c r="H11" s="204"/>
      <c r="I11" s="204"/>
      <c r="J11" s="205"/>
    </row>
    <row r="12" spans="1:10" ht="21" x14ac:dyDescent="0.4">
      <c r="A12" s="206"/>
      <c r="B12" s="207"/>
      <c r="C12" s="208"/>
      <c r="D12" s="209"/>
      <c r="E12" s="210"/>
      <c r="F12" s="211"/>
      <c r="G12" s="212"/>
      <c r="H12" s="347"/>
      <c r="I12" s="348"/>
      <c r="J12" s="213"/>
    </row>
    <row r="13" spans="1:10" ht="21" x14ac:dyDescent="0.4">
      <c r="A13" s="214"/>
      <c r="B13" s="215"/>
      <c r="C13" s="349" t="s">
        <v>53</v>
      </c>
      <c r="D13" s="350"/>
      <c r="E13" s="210"/>
      <c r="F13" s="211"/>
      <c r="G13" s="351" t="s">
        <v>90</v>
      </c>
      <c r="H13" s="350"/>
      <c r="I13" s="350"/>
      <c r="J13" s="216"/>
    </row>
    <row r="14" spans="1:10" ht="17.399999999999999" x14ac:dyDescent="0.3">
      <c r="A14" s="214"/>
      <c r="B14" s="212" t="s">
        <v>54</v>
      </c>
      <c r="C14" s="207"/>
      <c r="D14" s="207" t="s">
        <v>17</v>
      </c>
      <c r="E14" s="207"/>
      <c r="F14" s="211"/>
      <c r="G14" s="212" t="s">
        <v>55</v>
      </c>
      <c r="H14" s="211"/>
      <c r="I14" s="211" t="s">
        <v>84</v>
      </c>
      <c r="J14" s="217"/>
    </row>
    <row r="15" spans="1:10" ht="17.399999999999999" x14ac:dyDescent="0.3">
      <c r="A15" s="214"/>
      <c r="B15" s="212" t="s">
        <v>56</v>
      </c>
      <c r="C15" s="207"/>
      <c r="D15" s="207" t="s">
        <v>235</v>
      </c>
      <c r="E15" s="207"/>
      <c r="F15" s="211"/>
      <c r="G15" s="212" t="s">
        <v>57</v>
      </c>
      <c r="H15" s="211"/>
      <c r="I15" s="211" t="s">
        <v>10</v>
      </c>
      <c r="J15" s="217"/>
    </row>
    <row r="16" spans="1:10" ht="17.399999999999999" x14ac:dyDescent="0.3">
      <c r="A16" s="214"/>
      <c r="B16" s="212" t="s">
        <v>58</v>
      </c>
      <c r="C16" s="207"/>
      <c r="D16" s="207" t="s">
        <v>236</v>
      </c>
      <c r="E16" s="207"/>
      <c r="F16" s="211"/>
      <c r="G16" s="212" t="s">
        <v>60</v>
      </c>
      <c r="H16" s="207"/>
      <c r="I16" s="211" t="s">
        <v>63</v>
      </c>
      <c r="J16" s="217"/>
    </row>
    <row r="17" spans="1:10" ht="17.399999999999999" x14ac:dyDescent="0.3">
      <c r="A17" s="218"/>
      <c r="B17" s="212" t="s">
        <v>61</v>
      </c>
      <c r="C17" s="207"/>
      <c r="D17" s="207" t="s">
        <v>78</v>
      </c>
      <c r="E17" s="207"/>
      <c r="F17" s="211"/>
      <c r="G17" s="212" t="s">
        <v>62</v>
      </c>
      <c r="H17" s="207"/>
      <c r="I17" s="211" t="s">
        <v>91</v>
      </c>
      <c r="J17" s="217"/>
    </row>
    <row r="18" spans="1:10" ht="21" x14ac:dyDescent="0.4">
      <c r="A18" s="214"/>
      <c r="B18" s="212"/>
      <c r="C18" s="207"/>
      <c r="D18" s="207"/>
      <c r="E18" s="210"/>
      <c r="F18" s="211"/>
      <c r="G18" s="212"/>
      <c r="H18" s="207"/>
      <c r="I18" s="211"/>
      <c r="J18" s="216"/>
    </row>
    <row r="19" spans="1:10" ht="21" x14ac:dyDescent="0.4">
      <c r="A19" s="214"/>
      <c r="B19" s="212"/>
      <c r="C19" s="349" t="s">
        <v>66</v>
      </c>
      <c r="D19" s="352"/>
      <c r="E19" s="207"/>
      <c r="F19" s="211"/>
      <c r="G19" s="351" t="s">
        <v>92</v>
      </c>
      <c r="H19" s="350"/>
      <c r="I19" s="350"/>
      <c r="J19" s="217"/>
    </row>
    <row r="20" spans="1:10" ht="17.399999999999999" x14ac:dyDescent="0.3">
      <c r="A20" s="214"/>
      <c r="B20" s="212" t="s">
        <v>64</v>
      </c>
      <c r="C20" s="207"/>
      <c r="D20" s="207" t="s">
        <v>71</v>
      </c>
      <c r="E20" s="207"/>
      <c r="F20" s="211"/>
      <c r="G20" s="212" t="s">
        <v>65</v>
      </c>
      <c r="H20" s="211"/>
      <c r="I20" s="211" t="s">
        <v>17</v>
      </c>
      <c r="J20" s="217"/>
    </row>
    <row r="21" spans="1:10" ht="17.399999999999999" x14ac:dyDescent="0.3">
      <c r="A21" s="218"/>
      <c r="B21" s="212" t="s">
        <v>68</v>
      </c>
      <c r="C21" s="207"/>
      <c r="D21" s="219" t="s">
        <v>27</v>
      </c>
      <c r="E21" s="207"/>
      <c r="F21" s="212"/>
      <c r="G21" s="212" t="s">
        <v>67</v>
      </c>
      <c r="H21" s="211"/>
      <c r="I21" s="211" t="s">
        <v>235</v>
      </c>
      <c r="J21" s="217"/>
    </row>
    <row r="22" spans="1:10" ht="21" x14ac:dyDescent="0.4">
      <c r="A22" s="214"/>
      <c r="B22" s="212" t="s">
        <v>69</v>
      </c>
      <c r="C22" s="207"/>
      <c r="D22" s="207" t="s">
        <v>10</v>
      </c>
      <c r="E22" s="210"/>
      <c r="F22" s="212"/>
      <c r="G22" s="212" t="s">
        <v>93</v>
      </c>
      <c r="H22" s="211"/>
      <c r="I22" s="207" t="s">
        <v>87</v>
      </c>
      <c r="J22" s="216"/>
    </row>
    <row r="23" spans="1:10" ht="17.399999999999999" x14ac:dyDescent="0.3">
      <c r="A23" s="214"/>
      <c r="B23" s="212" t="s">
        <v>70</v>
      </c>
      <c r="C23" s="207"/>
      <c r="D23" s="207" t="s">
        <v>59</v>
      </c>
      <c r="E23" s="207"/>
      <c r="F23" s="212"/>
      <c r="G23" s="212" t="s">
        <v>94</v>
      </c>
      <c r="H23" s="211"/>
      <c r="I23" s="207" t="s">
        <v>95</v>
      </c>
      <c r="J23" s="217"/>
    </row>
    <row r="24" spans="1:10" ht="17.399999999999999" x14ac:dyDescent="0.3">
      <c r="A24" s="214"/>
      <c r="B24" s="212"/>
      <c r="C24" s="207"/>
      <c r="D24" s="207"/>
      <c r="E24" s="207"/>
      <c r="F24" s="212"/>
      <c r="G24" s="212"/>
      <c r="H24" s="212"/>
      <c r="I24" s="207"/>
      <c r="J24" s="217"/>
    </row>
    <row r="25" spans="1:10" ht="18" thickBot="1" x14ac:dyDescent="0.35">
      <c r="A25" s="220"/>
      <c r="B25" s="221"/>
      <c r="C25" s="221"/>
      <c r="D25" s="222"/>
      <c r="E25" s="222"/>
      <c r="F25" s="222"/>
      <c r="G25" s="222"/>
      <c r="H25" s="222"/>
      <c r="I25" s="223"/>
      <c r="J25" s="224"/>
    </row>
    <row r="26" spans="1:10" ht="17.399999999999999" x14ac:dyDescent="0.3">
      <c r="A26" s="253"/>
      <c r="B26" s="212"/>
      <c r="C26" s="212"/>
      <c r="D26" s="212"/>
      <c r="E26" s="212"/>
      <c r="F26" s="253"/>
      <c r="G26" s="212"/>
      <c r="H26" s="212"/>
      <c r="I26" s="212"/>
      <c r="J26" s="212"/>
    </row>
    <row r="27" spans="1:10" ht="21" x14ac:dyDescent="0.4">
      <c r="A27" s="210" t="s">
        <v>52</v>
      </c>
      <c r="B27" s="208"/>
      <c r="C27" s="208"/>
      <c r="D27" s="225"/>
      <c r="E27" s="225"/>
      <c r="F27" s="208"/>
      <c r="G27" s="208"/>
      <c r="H27" s="208"/>
      <c r="I27" s="208"/>
      <c r="J27" s="225"/>
    </row>
    <row r="28" spans="1:10" ht="21" x14ac:dyDescent="0.4">
      <c r="A28" s="210"/>
      <c r="B28" s="208"/>
      <c r="C28" s="208"/>
      <c r="D28" s="225"/>
      <c r="E28" s="225"/>
      <c r="F28" s="208"/>
      <c r="G28" s="208"/>
      <c r="H28" s="208"/>
      <c r="I28" s="208"/>
      <c r="J28" s="225"/>
    </row>
    <row r="29" spans="1:10" ht="18" thickBot="1" x14ac:dyDescent="0.35">
      <c r="A29" s="253"/>
      <c r="B29" s="207"/>
      <c r="C29" s="207"/>
      <c r="D29" s="212"/>
      <c r="E29" s="212"/>
      <c r="F29" s="212"/>
      <c r="G29" s="212"/>
      <c r="H29" s="212"/>
      <c r="I29" s="207"/>
      <c r="J29" s="212"/>
    </row>
    <row r="30" spans="1:10" ht="21" thickBot="1" x14ac:dyDescent="0.4">
      <c r="A30" s="353" t="s">
        <v>98</v>
      </c>
      <c r="B30" s="354"/>
      <c r="C30" s="354"/>
      <c r="D30" s="354"/>
      <c r="E30" s="354"/>
      <c r="F30" s="354"/>
      <c r="G30" s="354"/>
      <c r="H30" s="354"/>
      <c r="I30" s="354"/>
      <c r="J30" s="343"/>
    </row>
    <row r="31" spans="1:10" ht="31.8" thickBot="1" x14ac:dyDescent="0.35">
      <c r="A31" s="226" t="s">
        <v>29</v>
      </c>
      <c r="B31" s="226" t="s">
        <v>30</v>
      </c>
      <c r="C31" s="227" t="s">
        <v>31</v>
      </c>
      <c r="D31" s="227" t="s">
        <v>32</v>
      </c>
      <c r="E31" s="228" t="s">
        <v>33</v>
      </c>
      <c r="F31" s="229" t="s">
        <v>29</v>
      </c>
      <c r="G31" s="226" t="s">
        <v>30</v>
      </c>
      <c r="H31" s="230" t="s">
        <v>31</v>
      </c>
      <c r="I31" s="231" t="s">
        <v>34</v>
      </c>
      <c r="J31" s="228" t="s">
        <v>33</v>
      </c>
    </row>
    <row r="32" spans="1:10" ht="16.2" thickBot="1" x14ac:dyDescent="0.35">
      <c r="A32" s="232">
        <v>0.75</v>
      </c>
      <c r="B32" s="233">
        <v>1</v>
      </c>
      <c r="C32" s="234" t="s">
        <v>35</v>
      </c>
      <c r="D32" s="235" t="s">
        <v>237</v>
      </c>
      <c r="E32" s="236" t="s">
        <v>254</v>
      </c>
      <c r="F32" s="237">
        <v>0.75</v>
      </c>
      <c r="G32" s="234">
        <v>2</v>
      </c>
      <c r="H32" s="234" t="s">
        <v>35</v>
      </c>
      <c r="I32" s="234" t="s">
        <v>133</v>
      </c>
      <c r="J32" s="236" t="s">
        <v>262</v>
      </c>
    </row>
    <row r="33" spans="1:10" ht="16.2" thickBot="1" x14ac:dyDescent="0.35">
      <c r="A33" s="238">
        <v>0.78819444444444453</v>
      </c>
      <c r="B33" s="233">
        <v>3</v>
      </c>
      <c r="C33" s="233" t="s">
        <v>35</v>
      </c>
      <c r="D33" s="235" t="s">
        <v>238</v>
      </c>
      <c r="E33" s="236" t="s">
        <v>255</v>
      </c>
      <c r="F33" s="239">
        <v>0.78819444444444453</v>
      </c>
      <c r="G33" s="233">
        <v>4</v>
      </c>
      <c r="H33" s="233" t="s">
        <v>35</v>
      </c>
      <c r="I33" s="233" t="s">
        <v>99</v>
      </c>
      <c r="J33" s="236" t="s">
        <v>263</v>
      </c>
    </row>
    <row r="34" spans="1:10" ht="16.2" thickBot="1" x14ac:dyDescent="0.35">
      <c r="A34" s="238">
        <v>0.82638888888888884</v>
      </c>
      <c r="B34" s="233">
        <v>5</v>
      </c>
      <c r="C34" s="233" t="s">
        <v>36</v>
      </c>
      <c r="D34" s="235" t="s">
        <v>100</v>
      </c>
      <c r="E34" s="236" t="s">
        <v>256</v>
      </c>
      <c r="F34" s="239">
        <v>0.82638888888888884</v>
      </c>
      <c r="G34" s="233">
        <v>6</v>
      </c>
      <c r="H34" s="233" t="s">
        <v>36</v>
      </c>
      <c r="I34" s="233" t="s">
        <v>239</v>
      </c>
      <c r="J34" s="236" t="s">
        <v>264</v>
      </c>
    </row>
    <row r="35" spans="1:10" ht="16.2" thickBot="1" x14ac:dyDescent="0.35">
      <c r="A35" s="238">
        <v>0.86458333333333337</v>
      </c>
      <c r="B35" s="233">
        <v>7</v>
      </c>
      <c r="C35" s="233" t="s">
        <v>36</v>
      </c>
      <c r="D35" s="235" t="s">
        <v>101</v>
      </c>
      <c r="E35" s="236" t="s">
        <v>257</v>
      </c>
      <c r="F35" s="239">
        <v>0.86458333333333337</v>
      </c>
      <c r="G35" s="233">
        <v>8</v>
      </c>
      <c r="H35" s="233" t="s">
        <v>36</v>
      </c>
      <c r="I35" s="233" t="s">
        <v>102</v>
      </c>
      <c r="J35" s="236" t="s">
        <v>265</v>
      </c>
    </row>
    <row r="36" spans="1:10" ht="18" thickBot="1" x14ac:dyDescent="0.35">
      <c r="A36" s="240" t="s">
        <v>103</v>
      </c>
      <c r="B36" s="240"/>
      <c r="C36" s="240"/>
      <c r="D36" s="240"/>
      <c r="E36" s="241"/>
      <c r="F36" s="240"/>
      <c r="G36" s="240"/>
      <c r="H36" s="240"/>
      <c r="I36" s="240"/>
      <c r="J36" s="242"/>
    </row>
    <row r="37" spans="1:10" ht="31.8" thickBot="1" x14ac:dyDescent="0.35">
      <c r="A37" s="226" t="s">
        <v>29</v>
      </c>
      <c r="B37" s="226" t="s">
        <v>30</v>
      </c>
      <c r="C37" s="227" t="s">
        <v>31</v>
      </c>
      <c r="D37" s="227" t="s">
        <v>32</v>
      </c>
      <c r="E37" s="243" t="s">
        <v>33</v>
      </c>
      <c r="F37" s="226" t="s">
        <v>29</v>
      </c>
      <c r="G37" s="226" t="s">
        <v>30</v>
      </c>
      <c r="H37" s="227" t="s">
        <v>31</v>
      </c>
      <c r="I37" s="227" t="s">
        <v>34</v>
      </c>
      <c r="J37" s="243" t="s">
        <v>33</v>
      </c>
    </row>
    <row r="38" spans="1:10" ht="16.2" thickBot="1" x14ac:dyDescent="0.35">
      <c r="A38" s="232">
        <v>0.33333333333333331</v>
      </c>
      <c r="B38" s="230">
        <v>9</v>
      </c>
      <c r="C38" s="234" t="s">
        <v>35</v>
      </c>
      <c r="D38" s="234" t="s">
        <v>104</v>
      </c>
      <c r="E38" s="236" t="s">
        <v>258</v>
      </c>
      <c r="F38" s="232">
        <v>0.33333333333333331</v>
      </c>
      <c r="G38" s="230">
        <v>10</v>
      </c>
      <c r="H38" s="230" t="s">
        <v>35</v>
      </c>
      <c r="I38" s="234" t="s">
        <v>240</v>
      </c>
      <c r="J38" s="236" t="s">
        <v>266</v>
      </c>
    </row>
    <row r="39" spans="1:10" ht="16.2" thickBot="1" x14ac:dyDescent="0.35">
      <c r="A39" s="238">
        <v>0.37152777777777773</v>
      </c>
      <c r="B39" s="244">
        <v>11</v>
      </c>
      <c r="C39" s="233" t="s">
        <v>35</v>
      </c>
      <c r="D39" s="245" t="s">
        <v>134</v>
      </c>
      <c r="E39" s="236" t="s">
        <v>259</v>
      </c>
      <c r="F39" s="238">
        <v>0.37152777777777773</v>
      </c>
      <c r="G39" s="244">
        <v>12</v>
      </c>
      <c r="H39" s="244" t="s">
        <v>35</v>
      </c>
      <c r="I39" s="233" t="s">
        <v>241</v>
      </c>
      <c r="J39" s="236" t="s">
        <v>267</v>
      </c>
    </row>
    <row r="40" spans="1:10" ht="16.2" thickBot="1" x14ac:dyDescent="0.35">
      <c r="A40" s="238">
        <v>0.40972222222222227</v>
      </c>
      <c r="B40" s="244">
        <v>13</v>
      </c>
      <c r="C40" s="233" t="s">
        <v>36</v>
      </c>
      <c r="D40" s="245" t="s">
        <v>105</v>
      </c>
      <c r="E40" s="236" t="s">
        <v>260</v>
      </c>
      <c r="F40" s="238">
        <v>0.40972222222222227</v>
      </c>
      <c r="G40" s="244">
        <v>14</v>
      </c>
      <c r="H40" s="244" t="s">
        <v>36</v>
      </c>
      <c r="I40" s="233" t="s">
        <v>106</v>
      </c>
      <c r="J40" s="236" t="s">
        <v>268</v>
      </c>
    </row>
    <row r="41" spans="1:10" ht="16.2" thickBot="1" x14ac:dyDescent="0.35">
      <c r="A41" s="238">
        <v>0.44791666666666669</v>
      </c>
      <c r="B41" s="244">
        <v>15</v>
      </c>
      <c r="C41" s="233" t="s">
        <v>36</v>
      </c>
      <c r="D41" s="245" t="s">
        <v>242</v>
      </c>
      <c r="E41" s="236" t="s">
        <v>261</v>
      </c>
      <c r="F41" s="238">
        <v>0.44791666666666669</v>
      </c>
      <c r="G41" s="244">
        <v>16</v>
      </c>
      <c r="H41" s="244" t="s">
        <v>36</v>
      </c>
      <c r="I41" s="233" t="s">
        <v>107</v>
      </c>
      <c r="J41" s="236" t="s">
        <v>255</v>
      </c>
    </row>
    <row r="42" spans="1:10" ht="16.2" thickBot="1" x14ac:dyDescent="0.35">
      <c r="A42" s="238">
        <v>0.4861111111111111</v>
      </c>
      <c r="B42" s="244"/>
      <c r="C42" s="233"/>
      <c r="D42" s="246" t="s">
        <v>37</v>
      </c>
      <c r="E42" s="247"/>
      <c r="F42" s="248">
        <v>0.4861111111111111</v>
      </c>
      <c r="G42" s="244">
        <v>18</v>
      </c>
      <c r="H42" s="244" t="s">
        <v>35</v>
      </c>
      <c r="I42" s="233" t="s">
        <v>108</v>
      </c>
      <c r="J42" s="236" t="s">
        <v>269</v>
      </c>
    </row>
    <row r="43" spans="1:10" ht="16.2" thickBot="1" x14ac:dyDescent="0.35">
      <c r="A43" s="238">
        <v>0.52430555555555558</v>
      </c>
      <c r="B43" s="244">
        <v>17</v>
      </c>
      <c r="C43" s="233" t="s">
        <v>35</v>
      </c>
      <c r="D43" s="245" t="s">
        <v>109</v>
      </c>
      <c r="E43" s="236" t="s">
        <v>272</v>
      </c>
      <c r="F43" s="238">
        <v>0.52430555555555558</v>
      </c>
      <c r="G43" s="244"/>
      <c r="H43" s="244"/>
      <c r="I43" s="246" t="s">
        <v>37</v>
      </c>
      <c r="J43" s="247"/>
    </row>
    <row r="44" spans="1:10" ht="16.2" thickBot="1" x14ac:dyDescent="0.35">
      <c r="A44" s="238">
        <v>0.5625</v>
      </c>
      <c r="B44" s="244">
        <v>19</v>
      </c>
      <c r="C44" s="233" t="s">
        <v>35</v>
      </c>
      <c r="D44" s="245" t="s">
        <v>243</v>
      </c>
      <c r="E44" s="236" t="s">
        <v>273</v>
      </c>
      <c r="F44" s="238">
        <v>0.5625</v>
      </c>
      <c r="G44" s="244">
        <v>20</v>
      </c>
      <c r="H44" s="244" t="s">
        <v>35</v>
      </c>
      <c r="I44" s="233" t="s">
        <v>135</v>
      </c>
      <c r="J44" s="236" t="s">
        <v>274</v>
      </c>
    </row>
    <row r="45" spans="1:10" ht="16.2" thickBot="1" x14ac:dyDescent="0.35">
      <c r="A45" s="238">
        <v>0.60069444444444442</v>
      </c>
      <c r="B45" s="244">
        <v>21</v>
      </c>
      <c r="C45" s="233" t="s">
        <v>36</v>
      </c>
      <c r="D45" s="245" t="s">
        <v>110</v>
      </c>
      <c r="E45" s="236" t="s">
        <v>274</v>
      </c>
      <c r="F45" s="238">
        <v>0.60069444444444442</v>
      </c>
      <c r="G45" s="244">
        <v>22</v>
      </c>
      <c r="H45" s="244" t="s">
        <v>36</v>
      </c>
      <c r="I45" s="233" t="s">
        <v>111</v>
      </c>
      <c r="J45" s="236" t="s">
        <v>259</v>
      </c>
    </row>
    <row r="46" spans="1:10" ht="16.2" thickBot="1" x14ac:dyDescent="0.35">
      <c r="A46" s="238">
        <v>0.63888888888888895</v>
      </c>
      <c r="B46" s="244">
        <v>23</v>
      </c>
      <c r="C46" s="233" t="s">
        <v>36</v>
      </c>
      <c r="D46" s="245" t="s">
        <v>112</v>
      </c>
      <c r="E46" s="236" t="s">
        <v>285</v>
      </c>
      <c r="F46" s="238">
        <v>0.63888888888888895</v>
      </c>
      <c r="G46" s="244">
        <v>24</v>
      </c>
      <c r="H46" s="244" t="s">
        <v>36</v>
      </c>
      <c r="I46" s="233" t="s">
        <v>244</v>
      </c>
      <c r="J46" s="236" t="s">
        <v>286</v>
      </c>
    </row>
    <row r="47" spans="1:10" ht="16.2" thickBot="1" x14ac:dyDescent="0.35">
      <c r="A47" s="238">
        <v>0.6875</v>
      </c>
      <c r="B47" s="244">
        <v>25</v>
      </c>
      <c r="C47" s="233" t="s">
        <v>35</v>
      </c>
      <c r="D47" s="245" t="s">
        <v>296</v>
      </c>
      <c r="E47" s="236" t="s">
        <v>255</v>
      </c>
      <c r="F47" s="238">
        <v>0.6875</v>
      </c>
      <c r="G47" s="244">
        <v>26</v>
      </c>
      <c r="H47" s="244" t="s">
        <v>35</v>
      </c>
      <c r="I47" s="233" t="s">
        <v>290</v>
      </c>
      <c r="J47" s="236" t="s">
        <v>287</v>
      </c>
    </row>
    <row r="48" spans="1:10" ht="16.2" thickBot="1" x14ac:dyDescent="0.35">
      <c r="A48" s="238">
        <v>0.72916666666666663</v>
      </c>
      <c r="B48" s="244">
        <v>27</v>
      </c>
      <c r="C48" s="233" t="s">
        <v>35</v>
      </c>
      <c r="D48" s="245" t="s">
        <v>297</v>
      </c>
      <c r="E48" s="236" t="s">
        <v>288</v>
      </c>
      <c r="F48" s="238">
        <v>0.72916666666666663</v>
      </c>
      <c r="G48" s="244">
        <v>28</v>
      </c>
      <c r="H48" s="233" t="s">
        <v>35</v>
      </c>
      <c r="I48" s="233" t="s">
        <v>291</v>
      </c>
      <c r="J48" s="236" t="s">
        <v>289</v>
      </c>
    </row>
    <row r="49" spans="1:10" ht="16.2" thickBot="1" x14ac:dyDescent="0.35">
      <c r="A49" s="238">
        <v>0.77083333333333337</v>
      </c>
      <c r="B49" s="244">
        <v>29</v>
      </c>
      <c r="C49" s="233" t="s">
        <v>36</v>
      </c>
      <c r="D49" s="245" t="s">
        <v>298</v>
      </c>
      <c r="E49" s="236" t="s">
        <v>300</v>
      </c>
      <c r="F49" s="238">
        <v>0.77083333333333337</v>
      </c>
      <c r="G49" s="244">
        <v>30</v>
      </c>
      <c r="H49" s="233" t="s">
        <v>36</v>
      </c>
      <c r="I49" s="233" t="s">
        <v>292</v>
      </c>
      <c r="J49" s="236" t="s">
        <v>301</v>
      </c>
    </row>
    <row r="50" spans="1:10" ht="16.2" thickBot="1" x14ac:dyDescent="0.35">
      <c r="A50" s="249">
        <v>0.8125</v>
      </c>
      <c r="B50" s="250">
        <v>31</v>
      </c>
      <c r="C50" s="251" t="s">
        <v>36</v>
      </c>
      <c r="D50" s="252" t="s">
        <v>299</v>
      </c>
      <c r="E50" s="236" t="s">
        <v>288</v>
      </c>
      <c r="F50" s="249">
        <v>0.8125</v>
      </c>
      <c r="G50" s="250">
        <v>32</v>
      </c>
      <c r="H50" s="250" t="s">
        <v>36</v>
      </c>
      <c r="I50" s="251" t="s">
        <v>293</v>
      </c>
      <c r="J50" s="236" t="s">
        <v>305</v>
      </c>
    </row>
    <row r="51" spans="1:10" ht="17.399999999999999" x14ac:dyDescent="0.3">
      <c r="A51" s="253"/>
      <c r="B51" s="212"/>
      <c r="C51" s="212"/>
      <c r="D51" s="212"/>
      <c r="E51" s="212"/>
      <c r="F51" s="253"/>
      <c r="G51" s="212"/>
      <c r="H51" s="212"/>
      <c r="I51" s="212"/>
      <c r="J51" s="212"/>
    </row>
    <row r="52" spans="1:10" ht="21" x14ac:dyDescent="0.4">
      <c r="A52" s="210" t="s">
        <v>52</v>
      </c>
      <c r="B52" s="208"/>
      <c r="C52" s="208"/>
      <c r="D52" s="225"/>
      <c r="E52" s="225"/>
      <c r="F52" s="208"/>
      <c r="G52" s="208"/>
      <c r="H52" s="208"/>
      <c r="I52" s="208"/>
      <c r="J52" s="225"/>
    </row>
    <row r="53" spans="1:10" ht="21" x14ac:dyDescent="0.4">
      <c r="A53" s="210"/>
      <c r="B53" s="208"/>
      <c r="C53" s="208"/>
      <c r="D53" s="225"/>
      <c r="E53" s="225"/>
      <c r="F53" s="208"/>
      <c r="G53" s="208"/>
      <c r="H53" s="208"/>
      <c r="I53" s="208"/>
      <c r="J53" s="225"/>
    </row>
    <row r="54" spans="1:10" ht="18" thickBot="1" x14ac:dyDescent="0.35">
      <c r="A54" s="253"/>
      <c r="B54" s="207"/>
      <c r="C54" s="207"/>
      <c r="D54" s="212"/>
      <c r="E54" s="212"/>
      <c r="F54" s="212"/>
      <c r="G54" s="212"/>
      <c r="H54" s="212"/>
      <c r="I54" s="207"/>
      <c r="J54" s="212"/>
    </row>
    <row r="55" spans="1:10" ht="18" thickBot="1" x14ac:dyDescent="0.35">
      <c r="A55" s="345" t="s">
        <v>113</v>
      </c>
      <c r="B55" s="346"/>
      <c r="C55" s="346"/>
      <c r="D55" s="346"/>
      <c r="E55" s="346"/>
      <c r="F55" s="346"/>
      <c r="G55" s="346"/>
      <c r="H55" s="346"/>
      <c r="I55" s="346"/>
      <c r="J55" s="254"/>
    </row>
    <row r="56" spans="1:10" ht="31.8" thickBot="1" x14ac:dyDescent="0.35">
      <c r="A56" s="226" t="s">
        <v>29</v>
      </c>
      <c r="B56" s="226" t="s">
        <v>30</v>
      </c>
      <c r="C56" s="227" t="s">
        <v>31</v>
      </c>
      <c r="D56" s="227" t="s">
        <v>32</v>
      </c>
      <c r="E56" s="255" t="s">
        <v>33</v>
      </c>
      <c r="F56" s="226" t="s">
        <v>29</v>
      </c>
      <c r="G56" s="226" t="s">
        <v>30</v>
      </c>
      <c r="H56" s="227" t="s">
        <v>31</v>
      </c>
      <c r="I56" s="231" t="s">
        <v>34</v>
      </c>
      <c r="J56" s="255" t="s">
        <v>33</v>
      </c>
    </row>
    <row r="57" spans="1:10" ht="16.2" thickBot="1" x14ac:dyDescent="0.35">
      <c r="A57" s="238">
        <v>0.33333333333333331</v>
      </c>
      <c r="B57" s="233">
        <v>33</v>
      </c>
      <c r="C57" s="233" t="s">
        <v>35</v>
      </c>
      <c r="D57" s="244" t="s">
        <v>245</v>
      </c>
      <c r="E57" s="256"/>
      <c r="F57" s="238">
        <v>0.33333333333333331</v>
      </c>
      <c r="G57" s="233">
        <v>34</v>
      </c>
      <c r="H57" s="233" t="s">
        <v>35</v>
      </c>
      <c r="I57" s="244" t="s">
        <v>245</v>
      </c>
      <c r="J57" s="256"/>
    </row>
    <row r="58" spans="1:10" s="284" customFormat="1" ht="16.2" thickBot="1" x14ac:dyDescent="0.35">
      <c r="A58" s="238"/>
      <c r="B58" s="233"/>
      <c r="C58" s="233"/>
      <c r="D58" s="245" t="s">
        <v>114</v>
      </c>
      <c r="E58" s="236" t="s">
        <v>317</v>
      </c>
      <c r="F58" s="238"/>
      <c r="G58" s="233"/>
      <c r="H58" s="233"/>
      <c r="I58" s="245" t="s">
        <v>115</v>
      </c>
      <c r="J58" s="236" t="s">
        <v>267</v>
      </c>
    </row>
    <row r="59" spans="1:10" s="284" customFormat="1" ht="15.6" x14ac:dyDescent="0.3">
      <c r="A59" s="238"/>
      <c r="B59" s="233"/>
      <c r="C59" s="233"/>
      <c r="D59" s="245" t="s">
        <v>294</v>
      </c>
      <c r="E59" s="257"/>
      <c r="F59" s="238"/>
      <c r="G59" s="233"/>
      <c r="H59" s="233"/>
      <c r="I59" s="244" t="s">
        <v>295</v>
      </c>
      <c r="J59" s="256"/>
    </row>
    <row r="60" spans="1:10" s="284" customFormat="1" ht="15.6" x14ac:dyDescent="0.3">
      <c r="A60" s="238"/>
      <c r="B60" s="233"/>
      <c r="C60" s="233"/>
      <c r="D60" s="245"/>
      <c r="E60" s="257"/>
      <c r="F60" s="238"/>
      <c r="G60" s="233"/>
      <c r="H60" s="233"/>
      <c r="J60" s="257"/>
    </row>
    <row r="61" spans="1:10" s="284" customFormat="1" ht="16.2" thickBot="1" x14ac:dyDescent="0.35">
      <c r="A61" s="238">
        <v>0.375</v>
      </c>
      <c r="B61" s="233">
        <v>35</v>
      </c>
      <c r="C61" s="233" t="s">
        <v>36</v>
      </c>
      <c r="D61" s="245" t="s">
        <v>246</v>
      </c>
      <c r="E61" s="257"/>
      <c r="F61" s="238">
        <v>0.375</v>
      </c>
      <c r="G61" s="233">
        <v>36</v>
      </c>
      <c r="H61" s="233" t="s">
        <v>36</v>
      </c>
      <c r="I61" s="244" t="s">
        <v>246</v>
      </c>
      <c r="J61" s="256"/>
    </row>
    <row r="62" spans="1:10" s="284" customFormat="1" ht="16.2" thickBot="1" x14ac:dyDescent="0.35">
      <c r="A62" s="238"/>
      <c r="B62" s="233"/>
      <c r="C62" s="233"/>
      <c r="D62" s="245" t="s">
        <v>116</v>
      </c>
      <c r="E62" s="236" t="s">
        <v>259</v>
      </c>
      <c r="F62" s="238"/>
      <c r="G62" s="233"/>
      <c r="H62" s="233"/>
      <c r="I62" s="245" t="s">
        <v>117</v>
      </c>
      <c r="J62" s="236" t="s">
        <v>322</v>
      </c>
    </row>
    <row r="63" spans="1:10" s="284" customFormat="1" ht="15.6" x14ac:dyDescent="0.3">
      <c r="A63" s="238"/>
      <c r="B63" s="233"/>
      <c r="C63" s="233"/>
      <c r="D63" s="245" t="s">
        <v>306</v>
      </c>
      <c r="E63" s="257"/>
      <c r="F63" s="238"/>
      <c r="G63" s="233"/>
      <c r="H63" s="233"/>
      <c r="I63" s="285" t="s">
        <v>307</v>
      </c>
      <c r="J63" s="257"/>
    </row>
    <row r="64" spans="1:10" s="284" customFormat="1" ht="15.6" x14ac:dyDescent="0.3">
      <c r="A64" s="238"/>
      <c r="B64" s="233"/>
      <c r="C64" s="233"/>
      <c r="D64" s="245"/>
      <c r="E64" s="257"/>
      <c r="F64" s="238"/>
      <c r="G64" s="233"/>
      <c r="H64" s="233"/>
      <c r="I64" s="245"/>
      <c r="J64" s="257"/>
    </row>
    <row r="65" spans="1:10" s="284" customFormat="1" ht="16.2" thickBot="1" x14ac:dyDescent="0.35">
      <c r="A65" s="238">
        <v>0.41666666666666669</v>
      </c>
      <c r="B65" s="233">
        <v>37</v>
      </c>
      <c r="C65" s="233" t="s">
        <v>35</v>
      </c>
      <c r="D65" s="245" t="s">
        <v>39</v>
      </c>
      <c r="E65" s="257"/>
      <c r="F65" s="238"/>
      <c r="G65" s="233"/>
      <c r="H65" s="233"/>
      <c r="I65" s="245"/>
      <c r="J65" s="257"/>
    </row>
    <row r="66" spans="1:10" s="284" customFormat="1" ht="16.2" thickBot="1" x14ac:dyDescent="0.35">
      <c r="A66" s="238"/>
      <c r="B66" s="233"/>
      <c r="C66" s="233"/>
      <c r="D66" s="245" t="s">
        <v>118</v>
      </c>
      <c r="E66" s="236" t="s">
        <v>326</v>
      </c>
      <c r="F66" s="238"/>
      <c r="G66" s="233"/>
      <c r="H66" s="233"/>
      <c r="I66" s="245"/>
      <c r="J66" s="257"/>
    </row>
    <row r="67" spans="1:10" s="284" customFormat="1" ht="15.6" x14ac:dyDescent="0.3">
      <c r="A67" s="238"/>
      <c r="B67" s="233"/>
      <c r="C67" s="233"/>
      <c r="D67" s="245" t="s">
        <v>318</v>
      </c>
      <c r="E67" s="257"/>
      <c r="F67" s="238"/>
      <c r="G67" s="233"/>
      <c r="H67" s="233"/>
      <c r="I67" s="245"/>
      <c r="J67" s="257"/>
    </row>
    <row r="68" spans="1:10" s="284" customFormat="1" ht="15.6" x14ac:dyDescent="0.3">
      <c r="A68" s="238"/>
      <c r="B68" s="233"/>
      <c r="C68" s="233"/>
      <c r="D68" s="245"/>
      <c r="E68" s="257"/>
      <c r="F68" s="238"/>
      <c r="G68" s="233"/>
      <c r="H68" s="233"/>
      <c r="I68" s="245"/>
      <c r="J68" s="257"/>
    </row>
    <row r="69" spans="1:10" s="284" customFormat="1" ht="16.2" thickBot="1" x14ac:dyDescent="0.35">
      <c r="A69" s="238">
        <v>0.45833333333333331</v>
      </c>
      <c r="B69" s="233">
        <v>38</v>
      </c>
      <c r="C69" s="233" t="s">
        <v>36</v>
      </c>
      <c r="D69" s="245" t="s">
        <v>38</v>
      </c>
      <c r="E69" s="257"/>
      <c r="F69" s="238"/>
      <c r="G69" s="233"/>
      <c r="H69" s="233"/>
      <c r="I69" s="245"/>
      <c r="J69" s="257"/>
    </row>
    <row r="70" spans="1:10" s="284" customFormat="1" ht="16.2" thickBot="1" x14ac:dyDescent="0.35">
      <c r="A70" s="238"/>
      <c r="B70" s="233"/>
      <c r="C70" s="233"/>
      <c r="D70" s="245" t="s">
        <v>119</v>
      </c>
      <c r="E70" s="236" t="s">
        <v>328</v>
      </c>
      <c r="F70" s="238"/>
      <c r="G70" s="233"/>
      <c r="H70" s="233"/>
      <c r="I70" s="245"/>
      <c r="J70" s="257"/>
    </row>
    <row r="71" spans="1:10" s="284" customFormat="1" ht="15.6" x14ac:dyDescent="0.3">
      <c r="A71" s="238"/>
      <c r="B71" s="233"/>
      <c r="C71" s="233"/>
      <c r="D71" s="286" t="s">
        <v>324</v>
      </c>
      <c r="E71" s="257"/>
      <c r="F71" s="238"/>
      <c r="G71" s="233"/>
      <c r="H71" s="233"/>
      <c r="I71" s="245"/>
      <c r="J71" s="257"/>
    </row>
    <row r="72" spans="1:10" s="284" customFormat="1" ht="15.6" x14ac:dyDescent="0.3">
      <c r="A72" s="238"/>
      <c r="B72" s="233"/>
      <c r="C72" s="233"/>
      <c r="D72" s="245"/>
      <c r="E72" s="257"/>
      <c r="F72" s="238"/>
      <c r="G72" s="233"/>
      <c r="H72" s="233"/>
      <c r="I72" s="245"/>
      <c r="J72" s="257"/>
    </row>
    <row r="73" spans="1:10" s="284" customFormat="1" ht="16.2" thickBot="1" x14ac:dyDescent="0.35">
      <c r="A73" s="238">
        <v>0.5</v>
      </c>
      <c r="B73" s="233">
        <v>39</v>
      </c>
      <c r="C73" s="233" t="s">
        <v>35</v>
      </c>
      <c r="D73" s="245" t="s">
        <v>120</v>
      </c>
      <c r="E73" s="257"/>
      <c r="F73" s="238"/>
      <c r="G73" s="233"/>
      <c r="H73" s="233"/>
      <c r="I73" s="266"/>
      <c r="J73" s="257"/>
    </row>
    <row r="74" spans="1:10" s="284" customFormat="1" ht="16.2" thickBot="1" x14ac:dyDescent="0.35">
      <c r="A74" s="238"/>
      <c r="B74" s="233"/>
      <c r="C74" s="233"/>
      <c r="D74" s="245" t="s">
        <v>121</v>
      </c>
      <c r="E74" s="236" t="s">
        <v>329</v>
      </c>
      <c r="F74" s="238"/>
      <c r="G74" s="233"/>
      <c r="H74" s="233"/>
      <c r="I74" s="245"/>
      <c r="J74" s="257"/>
    </row>
    <row r="75" spans="1:10" s="284" customFormat="1" ht="15.6" x14ac:dyDescent="0.3">
      <c r="A75" s="238"/>
      <c r="B75" s="233"/>
      <c r="C75" s="233"/>
      <c r="D75" s="287" t="s">
        <v>319</v>
      </c>
      <c r="E75" s="257"/>
      <c r="F75" s="238"/>
      <c r="G75" s="233"/>
      <c r="H75" s="233"/>
      <c r="I75" s="245"/>
      <c r="J75" s="257"/>
    </row>
    <row r="76" spans="1:10" s="284" customFormat="1" ht="15.6" x14ac:dyDescent="0.3">
      <c r="A76" s="238"/>
      <c r="B76" s="233"/>
      <c r="C76" s="233"/>
      <c r="D76" s="245"/>
      <c r="E76" s="257"/>
      <c r="F76" s="238"/>
      <c r="G76" s="233"/>
      <c r="H76" s="233"/>
      <c r="I76" s="245"/>
      <c r="J76" s="257"/>
    </row>
    <row r="77" spans="1:10" s="284" customFormat="1" ht="16.2" thickBot="1" x14ac:dyDescent="0.35">
      <c r="A77" s="238">
        <v>0.54166666666666663</v>
      </c>
      <c r="B77" s="233">
        <v>40</v>
      </c>
      <c r="C77" s="233" t="s">
        <v>36</v>
      </c>
      <c r="D77" s="245" t="s">
        <v>122</v>
      </c>
      <c r="E77" s="257"/>
      <c r="F77" s="238"/>
      <c r="G77" s="233"/>
      <c r="H77" s="233"/>
      <c r="I77" s="245"/>
      <c r="J77" s="257"/>
    </row>
    <row r="78" spans="1:10" s="284" customFormat="1" ht="16.2" thickBot="1" x14ac:dyDescent="0.35">
      <c r="A78" s="238"/>
      <c r="B78" s="233"/>
      <c r="C78" s="233"/>
      <c r="D78" s="245" t="s">
        <v>123</v>
      </c>
      <c r="E78" s="236" t="s">
        <v>331</v>
      </c>
      <c r="F78" s="238"/>
      <c r="G78" s="233"/>
      <c r="H78" s="233"/>
      <c r="I78" s="245"/>
      <c r="J78" s="257"/>
    </row>
    <row r="79" spans="1:10" s="284" customFormat="1" ht="15.6" x14ac:dyDescent="0.3">
      <c r="A79" s="238"/>
      <c r="B79" s="233"/>
      <c r="C79" s="233"/>
      <c r="D79" s="286" t="s">
        <v>323</v>
      </c>
      <c r="E79" s="257"/>
      <c r="F79" s="238"/>
      <c r="G79" s="233"/>
      <c r="H79" s="233"/>
      <c r="I79" s="245"/>
      <c r="J79" s="257"/>
    </row>
    <row r="80" spans="1:10" ht="16.2" thickBot="1" x14ac:dyDescent="0.35">
      <c r="A80" s="249"/>
      <c r="B80" s="251"/>
      <c r="C80" s="251"/>
      <c r="D80" s="252"/>
      <c r="E80" s="268"/>
      <c r="F80" s="249"/>
      <c r="G80" s="251"/>
      <c r="H80" s="251"/>
      <c r="I80" s="267"/>
      <c r="J80" s="268"/>
    </row>
    <row r="81" spans="1:10" ht="15.6" x14ac:dyDescent="0.3">
      <c r="A81" s="258" t="s">
        <v>333</v>
      </c>
      <c r="B81" s="259"/>
      <c r="C81" s="260"/>
      <c r="D81" s="261"/>
      <c r="E81" s="261"/>
      <c r="F81" s="262"/>
      <c r="G81" s="262"/>
      <c r="H81" s="262"/>
      <c r="I81" s="262"/>
      <c r="J81" s="261"/>
    </row>
  </sheetData>
  <sheetProtection password="E1B5" sheet="1" objects="1" scenarios="1"/>
  <mergeCells count="7">
    <mergeCell ref="A55:I55"/>
    <mergeCell ref="H12:I12"/>
    <mergeCell ref="C13:D13"/>
    <mergeCell ref="G13:I13"/>
    <mergeCell ref="C19:D19"/>
    <mergeCell ref="G19:I19"/>
    <mergeCell ref="A30:I30"/>
  </mergeCells>
  <printOptions horizontalCentered="1"/>
  <pageMargins left="0.11811023622047245" right="0.11811023622047245" top="0.19685039370078741" bottom="0.19685039370078741" header="0.15748031496062992" footer="0.15748031496062992"/>
  <pageSetup paperSize="5" fitToHeight="3" orientation="landscape" r:id="rId1"/>
  <headerFooter alignWithMargins="0">
    <oddFooter>&amp;CPage :  &amp;P</oddFooter>
  </headerFooter>
  <rowBreaks count="2" manualBreakCount="2">
    <brk id="25" max="9" man="1"/>
    <brk id="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43"/>
  <sheetViews>
    <sheetView view="pageBreakPreview" zoomScaleNormal="85" zoomScaleSheetLayoutView="100" zoomScalePageLayoutView="75" workbookViewId="0"/>
  </sheetViews>
  <sheetFormatPr baseColWidth="10" defaultColWidth="11.44140625" defaultRowHeight="13.8" x14ac:dyDescent="0.25"/>
  <cols>
    <col min="1" max="1" width="20.6640625" style="45" customWidth="1"/>
    <col min="2" max="2" width="4.6640625" style="302" customWidth="1"/>
    <col min="3" max="3" width="3.6640625" style="302" customWidth="1"/>
    <col min="4" max="4" width="4.6640625" style="302" customWidth="1"/>
    <col min="5" max="5" width="1.6640625" style="45" customWidth="1"/>
    <col min="6" max="6" width="4.6640625" style="302" customWidth="1"/>
    <col min="7" max="7" width="3.6640625" style="302" customWidth="1"/>
    <col min="8" max="8" width="4.6640625" style="302" customWidth="1"/>
    <col min="9" max="9" width="1.6640625" style="45" customWidth="1"/>
    <col min="10" max="10" width="4.6640625" style="302" customWidth="1"/>
    <col min="11" max="11" width="3.6640625" style="302" customWidth="1"/>
    <col min="12" max="12" width="4.6640625" style="302" customWidth="1"/>
    <col min="13" max="13" width="1.6640625" style="45" customWidth="1"/>
    <col min="14" max="14" width="4.6640625" style="302" customWidth="1"/>
    <col min="15" max="15" width="3.6640625" style="302" customWidth="1"/>
    <col min="16" max="16" width="4.6640625" style="302" customWidth="1"/>
    <col min="17" max="17" width="1.6640625" style="45" customWidth="1"/>
    <col min="18" max="22" width="5.6640625" style="302" customWidth="1"/>
    <col min="23" max="23" width="1.6640625" style="45" customWidth="1"/>
    <col min="24" max="24" width="4.6640625" style="302" customWidth="1"/>
    <col min="25" max="25" width="3.6640625" style="302" customWidth="1"/>
    <col min="26" max="26" width="4.6640625" style="302" customWidth="1"/>
    <col min="27" max="27" width="1.6640625" style="45" customWidth="1"/>
    <col min="28" max="32" width="5.6640625" style="302" customWidth="1"/>
    <col min="33" max="33" width="1.6640625" style="45" customWidth="1"/>
    <col min="34" max="34" width="4.6640625" style="302" customWidth="1"/>
    <col min="35" max="35" width="3.6640625" style="302" customWidth="1"/>
    <col min="36" max="36" width="4.6640625" style="302" customWidth="1"/>
    <col min="37" max="37" width="1.6640625" style="45" customWidth="1"/>
    <col min="38" max="38" width="4.6640625" style="302" customWidth="1"/>
    <col min="39" max="39" width="3.6640625" style="302" customWidth="1"/>
    <col min="40" max="40" width="4.6640625" style="302" customWidth="1"/>
    <col min="41" max="41" width="1.6640625" style="45" customWidth="1"/>
    <col min="42" max="43" width="4.6640625" style="45" customWidth="1"/>
    <col min="44" max="44" width="1.6640625" style="45" customWidth="1"/>
    <col min="45" max="45" width="9.6640625" style="45" customWidth="1"/>
    <col min="46" max="46" width="4.6640625" style="45" customWidth="1"/>
    <col min="47" max="47" width="3.6640625" style="45" customWidth="1"/>
    <col min="48" max="48" width="4.6640625" style="45" customWidth="1"/>
    <col min="49" max="49" width="1.6640625" style="45" customWidth="1"/>
    <col min="50" max="50" width="4.6640625" style="45" customWidth="1"/>
    <col min="51" max="51" width="3.6640625" style="45" customWidth="1"/>
    <col min="52" max="52" width="4.6640625" style="45" customWidth="1"/>
    <col min="53" max="53" width="1.6640625" style="45" customWidth="1"/>
    <col min="54" max="54" width="4.6640625" style="45" customWidth="1"/>
    <col min="55" max="55" width="3.6640625" style="45" customWidth="1"/>
    <col min="56" max="56" width="4.6640625" style="45" customWidth="1"/>
    <col min="57" max="57" width="1.6640625" style="45" customWidth="1"/>
    <col min="58" max="58" width="4.6640625" style="45" customWidth="1"/>
    <col min="59" max="59" width="3.6640625" style="45" customWidth="1"/>
    <col min="60" max="60" width="4.6640625" style="45" customWidth="1"/>
    <col min="61" max="61" width="1.6640625" style="45" customWidth="1"/>
    <col min="62" max="62" width="4.6640625" style="45" customWidth="1"/>
    <col min="63" max="63" width="3.6640625" style="45" customWidth="1"/>
    <col min="64" max="64" width="4.6640625" style="45" customWidth="1"/>
    <col min="65" max="65" width="5.6640625" style="45" customWidth="1"/>
    <col min="66" max="66" width="4.6640625" style="45" customWidth="1"/>
    <col min="67" max="67" width="3.6640625" style="45" customWidth="1"/>
    <col min="68" max="68" width="4.6640625" style="45" customWidth="1"/>
    <col min="69" max="69" width="1.6640625" style="45" customWidth="1"/>
    <col min="70" max="70" width="4.6640625" style="45" customWidth="1"/>
    <col min="71" max="71" width="3.6640625" style="45" customWidth="1"/>
    <col min="72" max="72" width="4.6640625" style="45" customWidth="1"/>
    <col min="73" max="73" width="1.6640625" style="45" customWidth="1"/>
    <col min="74" max="75" width="4.6640625" style="45" customWidth="1"/>
    <col min="76" max="16384" width="11.44140625" style="45"/>
  </cols>
  <sheetData>
    <row r="1" spans="1:45" ht="24" customHeight="1" x14ac:dyDescent="0.3">
      <c r="A1" s="86" t="s">
        <v>49</v>
      </c>
      <c r="B1" s="312" t="s">
        <v>41</v>
      </c>
      <c r="C1" s="88"/>
      <c r="D1" s="88"/>
      <c r="E1" s="87"/>
      <c r="F1" s="88"/>
      <c r="G1" s="88"/>
      <c r="H1" s="88"/>
      <c r="I1" s="87"/>
      <c r="J1" s="88"/>
      <c r="K1" s="88"/>
      <c r="L1" s="88"/>
      <c r="M1" s="87"/>
      <c r="N1" s="88"/>
      <c r="O1" s="88"/>
      <c r="P1" s="88"/>
      <c r="Q1" s="87"/>
      <c r="R1" s="88"/>
      <c r="S1" s="88"/>
      <c r="T1" s="88"/>
      <c r="U1" s="88"/>
      <c r="V1" s="88"/>
      <c r="W1" s="87"/>
      <c r="X1" s="276"/>
      <c r="Y1" s="276" t="s">
        <v>88</v>
      </c>
      <c r="Z1" s="276"/>
      <c r="AA1" s="87"/>
      <c r="AB1" s="88"/>
      <c r="AC1" s="88"/>
      <c r="AD1" s="88"/>
      <c r="AE1" s="88"/>
      <c r="AF1" s="88"/>
      <c r="AG1" s="87"/>
      <c r="AH1" s="276"/>
      <c r="AI1" s="276" t="s">
        <v>330</v>
      </c>
      <c r="AJ1" s="276"/>
      <c r="AK1" s="276"/>
      <c r="AL1" s="276"/>
      <c r="AM1" s="276" t="s">
        <v>42</v>
      </c>
      <c r="AN1" s="276"/>
      <c r="AO1" s="276"/>
      <c r="AP1" s="87" t="s">
        <v>43</v>
      </c>
      <c r="AQ1" s="87"/>
      <c r="AR1" s="276"/>
      <c r="AS1" s="342" t="s">
        <v>353</v>
      </c>
    </row>
    <row r="2" spans="1:45" ht="15.6" x14ac:dyDescent="0.3">
      <c r="A2" s="86" t="s">
        <v>50</v>
      </c>
      <c r="B2" s="94"/>
      <c r="C2" s="94" t="s">
        <v>19</v>
      </c>
      <c r="D2" s="94"/>
      <c r="E2" s="50"/>
      <c r="F2" s="94"/>
      <c r="G2" s="94" t="s">
        <v>77</v>
      </c>
      <c r="H2" s="94"/>
      <c r="I2" s="50"/>
      <c r="J2" s="94"/>
      <c r="K2" s="94" t="s">
        <v>338</v>
      </c>
      <c r="L2" s="94"/>
      <c r="M2" s="50"/>
      <c r="N2" s="314"/>
      <c r="O2" s="292" t="s">
        <v>340</v>
      </c>
      <c r="P2" s="292"/>
      <c r="Q2" s="48"/>
      <c r="R2" s="318" t="s">
        <v>304</v>
      </c>
      <c r="S2" s="315" t="s">
        <v>275</v>
      </c>
      <c r="T2" s="315" t="s">
        <v>276</v>
      </c>
      <c r="U2" s="292" t="s">
        <v>277</v>
      </c>
      <c r="V2" s="320" t="s">
        <v>45</v>
      </c>
      <c r="W2" s="48"/>
      <c r="X2" s="355"/>
      <c r="Y2" s="361"/>
      <c r="Z2" s="362"/>
      <c r="AA2" s="48"/>
      <c r="AB2" s="318" t="s">
        <v>304</v>
      </c>
      <c r="AC2" s="315" t="s">
        <v>275</v>
      </c>
      <c r="AD2" s="315" t="s">
        <v>276</v>
      </c>
      <c r="AE2" s="292" t="s">
        <v>277</v>
      </c>
      <c r="AF2" s="320" t="s">
        <v>45</v>
      </c>
      <c r="AG2" s="48"/>
      <c r="AH2" s="355"/>
      <c r="AI2" s="356"/>
      <c r="AJ2" s="357"/>
      <c r="AK2" s="50"/>
      <c r="AL2" s="355"/>
      <c r="AM2" s="356"/>
      <c r="AN2" s="357"/>
      <c r="AO2" s="48"/>
      <c r="AP2" s="88" t="s">
        <v>46</v>
      </c>
      <c r="AQ2" s="88" t="s">
        <v>47</v>
      </c>
      <c r="AR2" s="48"/>
      <c r="AS2" s="88" t="s">
        <v>354</v>
      </c>
    </row>
    <row r="3" spans="1:45" s="302" customFormat="1" ht="12" customHeight="1" x14ac:dyDescent="0.3">
      <c r="A3" s="62"/>
      <c r="B3" s="293"/>
      <c r="C3" s="294"/>
      <c r="D3" s="295"/>
      <c r="E3" s="62"/>
      <c r="F3" s="293"/>
      <c r="G3" s="294"/>
      <c r="H3" s="295"/>
      <c r="I3" s="62"/>
      <c r="J3" s="293"/>
      <c r="K3" s="294"/>
      <c r="L3" s="295"/>
      <c r="M3" s="62"/>
      <c r="N3" s="293"/>
      <c r="O3" s="294"/>
      <c r="P3" s="295"/>
      <c r="Q3" s="72"/>
      <c r="R3" s="295"/>
      <c r="S3" s="295"/>
      <c r="T3" s="295"/>
      <c r="U3" s="295"/>
      <c r="V3" s="301"/>
      <c r="W3" s="72"/>
      <c r="X3" s="277"/>
      <c r="Y3" s="277" t="s">
        <v>325</v>
      </c>
      <c r="Z3" s="278"/>
      <c r="AA3" s="72"/>
      <c r="AB3" s="295">
        <v>3</v>
      </c>
      <c r="AC3" s="295"/>
      <c r="AD3" s="295"/>
      <c r="AE3" s="295"/>
      <c r="AF3" s="301"/>
      <c r="AG3" s="72"/>
      <c r="AH3" s="277"/>
      <c r="AI3" s="277" t="s">
        <v>27</v>
      </c>
      <c r="AJ3" s="278"/>
      <c r="AK3" s="62"/>
      <c r="AL3" s="277"/>
      <c r="AM3" s="297" t="s">
        <v>79</v>
      </c>
      <c r="AN3" s="278"/>
      <c r="AO3" s="72"/>
      <c r="AP3" s="89"/>
      <c r="AQ3" s="90"/>
      <c r="AR3" s="72"/>
      <c r="AS3" s="301"/>
    </row>
    <row r="4" spans="1:45" ht="16.2" thickBot="1" x14ac:dyDescent="0.35">
      <c r="A4" s="91" t="s">
        <v>17</v>
      </c>
      <c r="B4" s="59"/>
      <c r="C4" s="60"/>
      <c r="D4" s="61"/>
      <c r="E4" s="62"/>
      <c r="F4" s="75">
        <v>7</v>
      </c>
      <c r="G4" s="64" t="s">
        <v>48</v>
      </c>
      <c r="H4" s="75">
        <v>2</v>
      </c>
      <c r="I4" s="62"/>
      <c r="J4" s="75">
        <v>8</v>
      </c>
      <c r="K4" s="63" t="s">
        <v>48</v>
      </c>
      <c r="L4" s="75">
        <v>2</v>
      </c>
      <c r="M4" s="62"/>
      <c r="N4" s="75">
        <v>10</v>
      </c>
      <c r="O4" s="63" t="s">
        <v>48</v>
      </c>
      <c r="P4" s="75">
        <v>0</v>
      </c>
      <c r="Q4" s="55"/>
      <c r="R4" s="63">
        <v>9</v>
      </c>
      <c r="S4" s="63">
        <v>25</v>
      </c>
      <c r="T4" s="63">
        <v>4</v>
      </c>
      <c r="U4" s="288">
        <f>S4-T4</f>
        <v>21</v>
      </c>
      <c r="V4" s="92">
        <v>1</v>
      </c>
      <c r="W4" s="55"/>
      <c r="X4" s="75">
        <v>9</v>
      </c>
      <c r="Y4" s="63" t="s">
        <v>48</v>
      </c>
      <c r="Z4" s="75">
        <v>3</v>
      </c>
      <c r="AA4" s="55"/>
      <c r="AB4" s="63">
        <f>SUM(R15+AB14)</f>
        <v>12</v>
      </c>
      <c r="AC4" s="63">
        <f>SUM(S4+X4)</f>
        <v>34</v>
      </c>
      <c r="AD4" s="63">
        <f>SUM(T4+Z4)</f>
        <v>7</v>
      </c>
      <c r="AE4" s="288">
        <f>SUM(AC4-AD4)</f>
        <v>27</v>
      </c>
      <c r="AF4" s="92"/>
      <c r="AG4" s="55"/>
      <c r="AH4" s="75">
        <v>2</v>
      </c>
      <c r="AI4" s="63" t="s">
        <v>48</v>
      </c>
      <c r="AJ4" s="75">
        <v>1</v>
      </c>
      <c r="AK4" s="62"/>
      <c r="AL4" s="75">
        <v>7</v>
      </c>
      <c r="AM4" s="63" t="s">
        <v>48</v>
      </c>
      <c r="AN4" s="75">
        <v>6</v>
      </c>
      <c r="AO4" s="55"/>
      <c r="AP4" s="68">
        <f>SUM(B4,F4,J4,N4,X4,AH4,AL4)</f>
        <v>43</v>
      </c>
      <c r="AQ4" s="68">
        <f>SUM(D4,H4,L4,P4,Z4,AJ4,AN4)</f>
        <v>14</v>
      </c>
      <c r="AR4" s="55"/>
      <c r="AS4" s="92" t="s">
        <v>346</v>
      </c>
    </row>
    <row r="5" spans="1:45" s="302" customFormat="1" ht="12" customHeight="1" x14ac:dyDescent="0.3">
      <c r="A5" s="62"/>
      <c r="B5" s="293"/>
      <c r="C5" s="294"/>
      <c r="D5" s="295"/>
      <c r="E5" s="62"/>
      <c r="F5" s="293"/>
      <c r="G5" s="294"/>
      <c r="H5" s="295"/>
      <c r="I5" s="62"/>
      <c r="J5" s="293"/>
      <c r="K5" s="294"/>
      <c r="L5" s="295"/>
      <c r="M5" s="62"/>
      <c r="N5" s="293"/>
      <c r="O5" s="294"/>
      <c r="P5" s="295"/>
      <c r="Q5" s="67"/>
      <c r="R5" s="295"/>
      <c r="S5" s="295"/>
      <c r="T5" s="295"/>
      <c r="U5" s="298"/>
      <c r="V5" s="301"/>
      <c r="W5" s="67"/>
      <c r="X5" s="277"/>
      <c r="Y5" s="277" t="s">
        <v>10</v>
      </c>
      <c r="Z5" s="278"/>
      <c r="AA5" s="67"/>
      <c r="AB5" s="295">
        <v>0</v>
      </c>
      <c r="AC5" s="295"/>
      <c r="AD5" s="295"/>
      <c r="AE5" s="298"/>
      <c r="AF5" s="301"/>
      <c r="AG5" s="67"/>
      <c r="AH5" s="277"/>
      <c r="AI5" s="297"/>
      <c r="AJ5" s="278"/>
      <c r="AK5" s="62"/>
      <c r="AL5" s="279"/>
      <c r="AM5" s="300"/>
      <c r="AN5" s="280"/>
      <c r="AO5" s="67"/>
      <c r="AP5" s="56"/>
      <c r="AQ5" s="57"/>
      <c r="AR5" s="67"/>
      <c r="AS5" s="301"/>
    </row>
    <row r="6" spans="1:45" ht="16.2" thickBot="1" x14ac:dyDescent="0.35">
      <c r="A6" s="93" t="s">
        <v>9</v>
      </c>
      <c r="B6" s="64">
        <v>2</v>
      </c>
      <c r="C6" s="64" t="s">
        <v>48</v>
      </c>
      <c r="D6" s="64">
        <v>7</v>
      </c>
      <c r="E6" s="70"/>
      <c r="F6" s="59"/>
      <c r="G6" s="60"/>
      <c r="H6" s="61"/>
      <c r="I6" s="70"/>
      <c r="J6" s="64">
        <v>12</v>
      </c>
      <c r="K6" s="63" t="s">
        <v>48</v>
      </c>
      <c r="L6" s="64">
        <v>6</v>
      </c>
      <c r="M6" s="70"/>
      <c r="N6" s="64">
        <v>13</v>
      </c>
      <c r="O6" s="63" t="s">
        <v>48</v>
      </c>
      <c r="P6" s="64">
        <v>3</v>
      </c>
      <c r="Q6" s="55"/>
      <c r="R6" s="64">
        <v>6</v>
      </c>
      <c r="S6" s="64">
        <v>27</v>
      </c>
      <c r="T6" s="64">
        <v>16</v>
      </c>
      <c r="U6" s="288">
        <f>S6-T6</f>
        <v>11</v>
      </c>
      <c r="V6" s="94">
        <v>2</v>
      </c>
      <c r="W6" s="55"/>
      <c r="X6" s="64">
        <v>6</v>
      </c>
      <c r="Y6" s="63" t="s">
        <v>48</v>
      </c>
      <c r="Z6" s="64">
        <v>9</v>
      </c>
      <c r="AA6" s="55"/>
      <c r="AB6" s="63">
        <f>SUM(R6+AB5)</f>
        <v>6</v>
      </c>
      <c r="AC6" s="63">
        <f>SUM(S6+X6)</f>
        <v>33</v>
      </c>
      <c r="AD6" s="63">
        <f>SUM(T6+Z6)</f>
        <v>25</v>
      </c>
      <c r="AE6" s="288">
        <f>SUM(AC6-AD6)</f>
        <v>8</v>
      </c>
      <c r="AF6" s="94" t="s">
        <v>345</v>
      </c>
      <c r="AG6" s="55"/>
      <c r="AH6" s="64"/>
      <c r="AI6" s="63"/>
      <c r="AJ6" s="64"/>
      <c r="AK6" s="70"/>
      <c r="AL6" s="271"/>
      <c r="AM6" s="272"/>
      <c r="AN6" s="271"/>
      <c r="AO6" s="55"/>
      <c r="AP6" s="68">
        <f>SUM(B6,F6,J6,N6,X6,AH6,AL6)</f>
        <v>33</v>
      </c>
      <c r="AQ6" s="68">
        <f>SUM(D6,H6,L6,P6,Z6,AJ6,AN6)</f>
        <v>25</v>
      </c>
      <c r="AR6" s="55"/>
      <c r="AS6" s="94" t="s">
        <v>348</v>
      </c>
    </row>
    <row r="7" spans="1:45" s="302" customFormat="1" ht="12" customHeight="1" x14ac:dyDescent="0.3">
      <c r="A7" s="62"/>
      <c r="B7" s="293"/>
      <c r="C7" s="294"/>
      <c r="D7" s="295"/>
      <c r="E7" s="62"/>
      <c r="F7" s="293"/>
      <c r="G7" s="294"/>
      <c r="H7" s="295"/>
      <c r="I7" s="62"/>
      <c r="J7" s="293"/>
      <c r="K7" s="294"/>
      <c r="L7" s="295"/>
      <c r="M7" s="62"/>
      <c r="N7" s="293"/>
      <c r="O7" s="294"/>
      <c r="P7" s="295"/>
      <c r="Q7" s="73"/>
      <c r="R7" s="295"/>
      <c r="S7" s="295"/>
      <c r="T7" s="295"/>
      <c r="U7" s="298"/>
      <c r="V7" s="301"/>
      <c r="W7" s="73"/>
      <c r="X7" s="277"/>
      <c r="Y7" s="277" t="s">
        <v>27</v>
      </c>
      <c r="Z7" s="278"/>
      <c r="AA7" s="73"/>
      <c r="AB7" s="295">
        <v>0</v>
      </c>
      <c r="AC7" s="295"/>
      <c r="AD7" s="295"/>
      <c r="AE7" s="298"/>
      <c r="AF7" s="301"/>
      <c r="AG7" s="73"/>
      <c r="AH7" s="277"/>
      <c r="AI7" s="297"/>
      <c r="AJ7" s="278"/>
      <c r="AK7" s="62"/>
      <c r="AL7" s="279"/>
      <c r="AM7" s="300"/>
      <c r="AN7" s="280"/>
      <c r="AO7" s="73"/>
      <c r="AP7" s="56"/>
      <c r="AQ7" s="57"/>
      <c r="AR7" s="73"/>
      <c r="AS7" s="301"/>
    </row>
    <row r="8" spans="1:45" ht="16.2" thickBot="1" x14ac:dyDescent="0.35">
      <c r="A8" s="93" t="s">
        <v>247</v>
      </c>
      <c r="B8" s="64">
        <v>2</v>
      </c>
      <c r="C8" s="64" t="s">
        <v>48</v>
      </c>
      <c r="D8" s="64">
        <v>8</v>
      </c>
      <c r="E8" s="70"/>
      <c r="F8" s="74">
        <v>6</v>
      </c>
      <c r="G8" s="64" t="s">
        <v>48</v>
      </c>
      <c r="H8" s="74">
        <v>12</v>
      </c>
      <c r="I8" s="70"/>
      <c r="J8" s="59"/>
      <c r="K8" s="60"/>
      <c r="L8" s="61"/>
      <c r="M8" s="70"/>
      <c r="N8" s="74">
        <v>10</v>
      </c>
      <c r="O8" s="75" t="s">
        <v>48</v>
      </c>
      <c r="P8" s="74">
        <v>0</v>
      </c>
      <c r="Q8" s="55"/>
      <c r="R8" s="74">
        <v>3</v>
      </c>
      <c r="S8" s="74">
        <v>18</v>
      </c>
      <c r="T8" s="74">
        <v>20</v>
      </c>
      <c r="U8" s="288">
        <f>S8-T8</f>
        <v>-2</v>
      </c>
      <c r="V8" s="94">
        <v>3</v>
      </c>
      <c r="W8" s="55"/>
      <c r="X8" s="64">
        <v>1</v>
      </c>
      <c r="Y8" s="63" t="s">
        <v>48</v>
      </c>
      <c r="Z8" s="64">
        <v>8</v>
      </c>
      <c r="AA8" s="55"/>
      <c r="AB8" s="74">
        <f>SUM(R8+AB7)</f>
        <v>3</v>
      </c>
      <c r="AC8" s="63">
        <f>SUM(S8+X8)</f>
        <v>19</v>
      </c>
      <c r="AD8" s="63">
        <f>SUM(T8+Z8)</f>
        <v>28</v>
      </c>
      <c r="AE8" s="288">
        <f>SUM(AC8-AD8)</f>
        <v>-9</v>
      </c>
      <c r="AF8" s="94" t="s">
        <v>344</v>
      </c>
      <c r="AG8" s="55"/>
      <c r="AH8" s="64"/>
      <c r="AI8" s="63"/>
      <c r="AJ8" s="64"/>
      <c r="AK8" s="70"/>
      <c r="AL8" s="271"/>
      <c r="AM8" s="272"/>
      <c r="AN8" s="271"/>
      <c r="AO8" s="55"/>
      <c r="AP8" s="68">
        <f>SUM(B8,F8,J8,N8,X8,AH8,AL8)</f>
        <v>19</v>
      </c>
      <c r="AQ8" s="68">
        <f>SUM(D8,H8,L8,P8,Z8,AJ8,AN8)</f>
        <v>28</v>
      </c>
      <c r="AR8" s="55"/>
      <c r="AS8" s="94" t="s">
        <v>349</v>
      </c>
    </row>
    <row r="9" spans="1:45" s="302" customFormat="1" ht="12" customHeight="1" x14ac:dyDescent="0.3">
      <c r="A9" s="62"/>
      <c r="B9" s="293"/>
      <c r="C9" s="294"/>
      <c r="D9" s="295"/>
      <c r="E9" s="62"/>
      <c r="F9" s="293"/>
      <c r="G9" s="294"/>
      <c r="H9" s="295"/>
      <c r="I9" s="62"/>
      <c r="J9" s="293"/>
      <c r="K9" s="294"/>
      <c r="L9" s="295"/>
      <c r="M9" s="62"/>
      <c r="N9" s="293"/>
      <c r="O9" s="294"/>
      <c r="P9" s="295"/>
      <c r="Q9" s="73"/>
      <c r="R9" s="295"/>
      <c r="S9" s="295"/>
      <c r="T9" s="295"/>
      <c r="U9" s="298"/>
      <c r="V9" s="301"/>
      <c r="W9" s="73"/>
      <c r="X9" s="277"/>
      <c r="Y9" s="277" t="s">
        <v>79</v>
      </c>
      <c r="Z9" s="278"/>
      <c r="AA9" s="73"/>
      <c r="AB9" s="295">
        <v>0</v>
      </c>
      <c r="AC9" s="295"/>
      <c r="AD9" s="295"/>
      <c r="AE9" s="298"/>
      <c r="AF9" s="301"/>
      <c r="AG9" s="73"/>
      <c r="AH9" s="277"/>
      <c r="AI9" s="297"/>
      <c r="AJ9" s="278"/>
      <c r="AK9" s="62"/>
      <c r="AL9" s="279"/>
      <c r="AM9" s="300"/>
      <c r="AN9" s="280"/>
      <c r="AO9" s="73"/>
      <c r="AP9" s="56"/>
      <c r="AQ9" s="57"/>
      <c r="AR9" s="73"/>
      <c r="AS9" s="301"/>
    </row>
    <row r="10" spans="1:45" ht="16.2" thickBot="1" x14ac:dyDescent="0.35">
      <c r="A10" s="95" t="s">
        <v>78</v>
      </c>
      <c r="B10" s="77">
        <v>0</v>
      </c>
      <c r="C10" s="77" t="s">
        <v>48</v>
      </c>
      <c r="D10" s="77">
        <v>10</v>
      </c>
      <c r="E10" s="78"/>
      <c r="F10" s="77">
        <v>3</v>
      </c>
      <c r="G10" s="77" t="s">
        <v>48</v>
      </c>
      <c r="H10" s="77">
        <v>13</v>
      </c>
      <c r="I10" s="78"/>
      <c r="J10" s="77">
        <v>0</v>
      </c>
      <c r="K10" s="77" t="s">
        <v>48</v>
      </c>
      <c r="L10" s="77">
        <v>10</v>
      </c>
      <c r="M10" s="78"/>
      <c r="N10" s="330"/>
      <c r="O10" s="331"/>
      <c r="P10" s="332"/>
      <c r="Q10" s="333"/>
      <c r="R10" s="291">
        <v>0</v>
      </c>
      <c r="S10" s="291">
        <v>3</v>
      </c>
      <c r="T10" s="289">
        <v>33</v>
      </c>
      <c r="U10" s="290">
        <f>S10-T10</f>
        <v>-30</v>
      </c>
      <c r="V10" s="96">
        <v>4</v>
      </c>
      <c r="W10" s="333"/>
      <c r="X10" s="77">
        <v>0</v>
      </c>
      <c r="Y10" s="77" t="s">
        <v>48</v>
      </c>
      <c r="Z10" s="77">
        <v>10</v>
      </c>
      <c r="AA10" s="333"/>
      <c r="AB10" s="322">
        <f>SUM(R10+AB9)</f>
        <v>0</v>
      </c>
      <c r="AC10" s="323">
        <f>SUM(S10+X10)</f>
        <v>3</v>
      </c>
      <c r="AD10" s="323">
        <f>SUM(T10+Z10)</f>
        <v>43</v>
      </c>
      <c r="AE10" s="324">
        <f>SUM(AC10-AD10)</f>
        <v>-40</v>
      </c>
      <c r="AF10" s="96" t="s">
        <v>342</v>
      </c>
      <c r="AG10" s="333"/>
      <c r="AH10" s="77"/>
      <c r="AI10" s="77"/>
      <c r="AJ10" s="77"/>
      <c r="AK10" s="78"/>
      <c r="AL10" s="273"/>
      <c r="AM10" s="273"/>
      <c r="AN10" s="273"/>
      <c r="AO10" s="333"/>
      <c r="AP10" s="334">
        <f>SUM(B10,F10,J10,N10,X10,AH10,AL10)</f>
        <v>3</v>
      </c>
      <c r="AQ10" s="334">
        <f>SUM(D10,H10,L10,P10,Z10,AJ10,AN10)</f>
        <v>43</v>
      </c>
      <c r="AR10" s="333"/>
      <c r="AS10" s="96" t="s">
        <v>350</v>
      </c>
    </row>
    <row r="11" spans="1:45" s="302" customFormat="1" ht="12" customHeight="1" x14ac:dyDescent="0.3">
      <c r="A11" s="62"/>
      <c r="B11" s="293"/>
      <c r="C11" s="294"/>
      <c r="D11" s="295"/>
      <c r="E11" s="62"/>
      <c r="F11" s="293"/>
      <c r="G11" s="294"/>
      <c r="H11" s="295"/>
      <c r="I11" s="62"/>
      <c r="J11" s="293"/>
      <c r="K11" s="294"/>
      <c r="L11" s="295"/>
      <c r="M11" s="62"/>
      <c r="N11" s="293"/>
      <c r="O11" s="294"/>
      <c r="P11" s="295"/>
      <c r="Q11" s="295"/>
      <c r="R11" s="295"/>
      <c r="S11" s="295"/>
      <c r="T11" s="295"/>
      <c r="U11" s="298"/>
      <c r="V11" s="301"/>
      <c r="W11" s="295"/>
      <c r="X11" s="295"/>
      <c r="Y11" s="295"/>
      <c r="Z11" s="298"/>
      <c r="AA11" s="295"/>
      <c r="AB11" s="295"/>
      <c r="AC11" s="295"/>
      <c r="AD11" s="295"/>
      <c r="AE11" s="298"/>
      <c r="AF11" s="301"/>
      <c r="AG11" s="295"/>
      <c r="AH11" s="295"/>
      <c r="AI11" s="295"/>
      <c r="AJ11" s="298"/>
      <c r="AK11" s="62"/>
      <c r="AL11" s="279"/>
      <c r="AM11" s="300"/>
      <c r="AN11" s="295"/>
      <c r="AO11" s="295"/>
      <c r="AP11" s="56"/>
      <c r="AQ11" s="57"/>
      <c r="AR11" s="295"/>
      <c r="AS11" s="301"/>
    </row>
    <row r="12" spans="1:45" ht="24" customHeight="1" x14ac:dyDescent="0.3">
      <c r="A12" s="86" t="s">
        <v>49</v>
      </c>
      <c r="B12" s="312" t="s">
        <v>41</v>
      </c>
      <c r="C12" s="88"/>
      <c r="D12" s="88"/>
      <c r="E12" s="87"/>
      <c r="F12" s="88"/>
      <c r="G12" s="88"/>
      <c r="H12" s="88"/>
      <c r="I12" s="87"/>
      <c r="J12" s="88"/>
      <c r="K12" s="88"/>
      <c r="L12" s="88"/>
      <c r="M12" s="87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276"/>
      <c r="Y12" s="276" t="s">
        <v>88</v>
      </c>
      <c r="Z12" s="276"/>
      <c r="AA12" s="276"/>
      <c r="AB12" s="88"/>
      <c r="AC12" s="88"/>
      <c r="AD12" s="88"/>
      <c r="AE12" s="88"/>
      <c r="AF12" s="88"/>
      <c r="AG12" s="88"/>
      <c r="AH12" s="276"/>
      <c r="AI12" s="276" t="s">
        <v>330</v>
      </c>
      <c r="AJ12" s="276"/>
      <c r="AK12" s="276"/>
      <c r="AL12" s="276"/>
      <c r="AM12" s="276" t="s">
        <v>42</v>
      </c>
      <c r="AN12" s="276"/>
      <c r="AO12" s="88"/>
      <c r="AP12" s="87" t="s">
        <v>43</v>
      </c>
      <c r="AQ12" s="87"/>
      <c r="AR12" s="88"/>
      <c r="AS12" s="342" t="s">
        <v>353</v>
      </c>
    </row>
    <row r="13" spans="1:45" ht="15.6" x14ac:dyDescent="0.3">
      <c r="A13" s="86" t="s">
        <v>51</v>
      </c>
      <c r="B13" s="94"/>
      <c r="C13" s="94" t="s">
        <v>80</v>
      </c>
      <c r="D13" s="94"/>
      <c r="E13" s="50"/>
      <c r="F13" s="94"/>
      <c r="G13" s="94" t="s">
        <v>81</v>
      </c>
      <c r="H13" s="94"/>
      <c r="I13" s="50"/>
      <c r="J13" s="94"/>
      <c r="K13" s="94" t="s">
        <v>82</v>
      </c>
      <c r="L13" s="94"/>
      <c r="M13" s="50"/>
      <c r="N13" s="314"/>
      <c r="O13" s="314" t="s">
        <v>278</v>
      </c>
      <c r="P13" s="292"/>
      <c r="Q13" s="48"/>
      <c r="R13" s="318" t="s">
        <v>304</v>
      </c>
      <c r="S13" s="315" t="s">
        <v>275</v>
      </c>
      <c r="T13" s="315" t="s">
        <v>276</v>
      </c>
      <c r="U13" s="292" t="s">
        <v>277</v>
      </c>
      <c r="V13" s="320" t="s">
        <v>45</v>
      </c>
      <c r="W13" s="72"/>
      <c r="X13" s="355"/>
      <c r="Y13" s="356"/>
      <c r="Z13" s="357"/>
      <c r="AA13" s="72"/>
      <c r="AB13" s="318" t="s">
        <v>304</v>
      </c>
      <c r="AC13" s="315" t="s">
        <v>275</v>
      </c>
      <c r="AD13" s="315" t="s">
        <v>276</v>
      </c>
      <c r="AE13" s="292" t="s">
        <v>277</v>
      </c>
      <c r="AF13" s="320" t="s">
        <v>45</v>
      </c>
      <c r="AG13" s="72"/>
      <c r="AH13" s="355"/>
      <c r="AI13" s="356"/>
      <c r="AJ13" s="357"/>
      <c r="AK13" s="52"/>
      <c r="AL13" s="355"/>
      <c r="AM13" s="356"/>
      <c r="AN13" s="357"/>
      <c r="AO13" s="48"/>
      <c r="AP13" s="88" t="s">
        <v>46</v>
      </c>
      <c r="AQ13" s="88" t="s">
        <v>47</v>
      </c>
      <c r="AR13" s="48"/>
      <c r="AS13" s="88" t="s">
        <v>354</v>
      </c>
    </row>
    <row r="14" spans="1:45" s="299" customFormat="1" ht="12" customHeight="1" x14ac:dyDescent="0.3">
      <c r="A14" s="296"/>
      <c r="B14" s="293"/>
      <c r="C14" s="294"/>
      <c r="D14" s="295"/>
      <c r="E14" s="296"/>
      <c r="F14" s="293"/>
      <c r="G14" s="294"/>
      <c r="H14" s="295"/>
      <c r="I14" s="296"/>
      <c r="J14" s="293"/>
      <c r="K14" s="294"/>
      <c r="L14" s="295"/>
      <c r="M14" s="296"/>
      <c r="N14" s="293"/>
      <c r="O14" s="294"/>
      <c r="P14" s="295"/>
      <c r="Q14" s="72"/>
      <c r="R14" s="295"/>
      <c r="S14" s="295"/>
      <c r="T14" s="295"/>
      <c r="U14" s="295"/>
      <c r="V14" s="301"/>
      <c r="W14" s="55"/>
      <c r="X14" s="277"/>
      <c r="Y14" s="277" t="s">
        <v>78</v>
      </c>
      <c r="Z14" s="278"/>
      <c r="AA14" s="55"/>
      <c r="AB14" s="295">
        <v>3</v>
      </c>
      <c r="AC14" s="295"/>
      <c r="AD14" s="295"/>
      <c r="AE14" s="295"/>
      <c r="AF14" s="301"/>
      <c r="AG14" s="55"/>
      <c r="AH14" s="277"/>
      <c r="AI14" s="277" t="s">
        <v>10</v>
      </c>
      <c r="AJ14" s="278"/>
      <c r="AK14" s="62"/>
      <c r="AL14" s="277"/>
      <c r="AM14" s="297" t="s">
        <v>334</v>
      </c>
      <c r="AN14" s="278"/>
      <c r="AO14" s="303"/>
      <c r="AP14" s="89"/>
      <c r="AQ14" s="90"/>
      <c r="AR14" s="303"/>
      <c r="AS14" s="301"/>
    </row>
    <row r="15" spans="1:45" ht="16.2" thickBot="1" x14ac:dyDescent="0.35">
      <c r="A15" s="91" t="s">
        <v>79</v>
      </c>
      <c r="B15" s="59"/>
      <c r="C15" s="60"/>
      <c r="D15" s="61"/>
      <c r="E15" s="62"/>
      <c r="F15" s="63">
        <v>4</v>
      </c>
      <c r="G15" s="64" t="s">
        <v>48</v>
      </c>
      <c r="H15" s="63">
        <v>1</v>
      </c>
      <c r="I15" s="62"/>
      <c r="J15" s="63">
        <v>9</v>
      </c>
      <c r="K15" s="63" t="s">
        <v>48</v>
      </c>
      <c r="L15" s="63">
        <v>8</v>
      </c>
      <c r="M15" s="62"/>
      <c r="N15" s="63">
        <v>12</v>
      </c>
      <c r="O15" s="63" t="s">
        <v>48</v>
      </c>
      <c r="P15" s="63">
        <v>7</v>
      </c>
      <c r="Q15" s="55"/>
      <c r="R15" s="63">
        <v>9</v>
      </c>
      <c r="S15" s="63">
        <v>25</v>
      </c>
      <c r="T15" s="63">
        <v>16</v>
      </c>
      <c r="U15" s="288">
        <f>S15-T15</f>
        <v>9</v>
      </c>
      <c r="V15" s="92">
        <v>1</v>
      </c>
      <c r="W15" s="67"/>
      <c r="X15" s="63">
        <v>10</v>
      </c>
      <c r="Y15" s="63" t="s">
        <v>48</v>
      </c>
      <c r="Z15" s="63">
        <v>0</v>
      </c>
      <c r="AA15" s="67"/>
      <c r="AB15" s="63">
        <f>SUM(R15+AB14)</f>
        <v>12</v>
      </c>
      <c r="AC15" s="63">
        <f>SUM(S15+X15)</f>
        <v>35</v>
      </c>
      <c r="AD15" s="63">
        <f>SUM(T15+Z15)</f>
        <v>16</v>
      </c>
      <c r="AE15" s="288">
        <f>SUM(AC15-AD15)</f>
        <v>19</v>
      </c>
      <c r="AF15" s="92"/>
      <c r="AG15" s="67"/>
      <c r="AH15" s="63">
        <v>13</v>
      </c>
      <c r="AI15" s="63"/>
      <c r="AJ15" s="63">
        <v>3</v>
      </c>
      <c r="AK15" s="52"/>
      <c r="AL15" s="269">
        <v>6</v>
      </c>
      <c r="AM15" s="63" t="s">
        <v>48</v>
      </c>
      <c r="AN15" s="269">
        <v>7</v>
      </c>
      <c r="AO15" s="67"/>
      <c r="AP15" s="68">
        <f>SUM(B15,F15,J15,N15,X15,AH15,AL15)</f>
        <v>54</v>
      </c>
      <c r="AQ15" s="68">
        <f>SUM(D15,H15,L15,P15,Z15,AJ15,AN15)</f>
        <v>26</v>
      </c>
      <c r="AR15" s="67"/>
      <c r="AS15" s="92" t="s">
        <v>347</v>
      </c>
    </row>
    <row r="16" spans="1:45" s="299" customFormat="1" ht="12" customHeight="1" x14ac:dyDescent="0.3">
      <c r="A16" s="296"/>
      <c r="B16" s="293"/>
      <c r="C16" s="294"/>
      <c r="D16" s="295"/>
      <c r="E16" s="296"/>
      <c r="F16" s="293"/>
      <c r="G16" s="294"/>
      <c r="H16" s="295"/>
      <c r="I16" s="296"/>
      <c r="J16" s="293"/>
      <c r="K16" s="294"/>
      <c r="L16" s="295"/>
      <c r="M16" s="296"/>
      <c r="N16" s="293"/>
      <c r="O16" s="294"/>
      <c r="P16" s="295"/>
      <c r="Q16" s="67"/>
      <c r="R16" s="295"/>
      <c r="S16" s="295"/>
      <c r="T16" s="295"/>
      <c r="U16" s="298"/>
      <c r="V16" s="301"/>
      <c r="W16" s="55"/>
      <c r="X16" s="277"/>
      <c r="Y16" s="277" t="s">
        <v>247</v>
      </c>
      <c r="Z16" s="278"/>
      <c r="AA16" s="55"/>
      <c r="AB16" s="295">
        <v>3</v>
      </c>
      <c r="AC16" s="295"/>
      <c r="AD16" s="295"/>
      <c r="AE16" s="298"/>
      <c r="AF16" s="301"/>
      <c r="AG16" s="55"/>
      <c r="AH16" s="277"/>
      <c r="AI16" s="297" t="s">
        <v>150</v>
      </c>
      <c r="AJ16" s="278"/>
      <c r="AK16" s="70"/>
      <c r="AL16" s="277"/>
      <c r="AM16" s="297" t="s">
        <v>10</v>
      </c>
      <c r="AN16" s="278"/>
      <c r="AO16" s="303"/>
      <c r="AP16" s="56"/>
      <c r="AQ16" s="57"/>
      <c r="AR16" s="303"/>
      <c r="AS16" s="301"/>
    </row>
    <row r="17" spans="1:45" ht="16.2" thickBot="1" x14ac:dyDescent="0.35">
      <c r="A17" s="93" t="s">
        <v>27</v>
      </c>
      <c r="B17" s="64">
        <v>1</v>
      </c>
      <c r="C17" s="64" t="s">
        <v>48</v>
      </c>
      <c r="D17" s="64">
        <v>4</v>
      </c>
      <c r="E17" s="70"/>
      <c r="F17" s="59"/>
      <c r="G17" s="60"/>
      <c r="H17" s="61"/>
      <c r="I17" s="70"/>
      <c r="J17" s="64">
        <v>8</v>
      </c>
      <c r="K17" s="63" t="s">
        <v>48</v>
      </c>
      <c r="L17" s="64">
        <v>3</v>
      </c>
      <c r="M17" s="70"/>
      <c r="N17" s="64">
        <v>8</v>
      </c>
      <c r="O17" s="63" t="s">
        <v>48</v>
      </c>
      <c r="P17" s="64">
        <v>4</v>
      </c>
      <c r="Q17" s="55"/>
      <c r="R17" s="64">
        <v>6</v>
      </c>
      <c r="S17" s="64">
        <v>17</v>
      </c>
      <c r="T17" s="64">
        <v>11</v>
      </c>
      <c r="U17" s="288">
        <f>S17-T17</f>
        <v>6</v>
      </c>
      <c r="V17" s="94">
        <v>2</v>
      </c>
      <c r="W17" s="73"/>
      <c r="X17" s="63">
        <v>8</v>
      </c>
      <c r="Y17" s="63" t="s">
        <v>48</v>
      </c>
      <c r="Z17" s="63">
        <v>1</v>
      </c>
      <c r="AA17" s="73"/>
      <c r="AB17" s="64">
        <f>SUM(R17+AB16)</f>
        <v>9</v>
      </c>
      <c r="AC17" s="63">
        <f>SUM(S17+X17)</f>
        <v>25</v>
      </c>
      <c r="AD17" s="63">
        <f>SUM(T17+Z17)</f>
        <v>12</v>
      </c>
      <c r="AE17" s="288">
        <f>SUM(AC17-AD17)</f>
        <v>13</v>
      </c>
      <c r="AF17" s="94"/>
      <c r="AG17" s="73"/>
      <c r="AH17" s="63">
        <v>1</v>
      </c>
      <c r="AI17" s="63"/>
      <c r="AJ17" s="63">
        <v>2</v>
      </c>
      <c r="AK17" s="52"/>
      <c r="AL17" s="269">
        <v>7</v>
      </c>
      <c r="AM17" s="63" t="s">
        <v>48</v>
      </c>
      <c r="AN17" s="269">
        <v>1</v>
      </c>
      <c r="AO17" s="73"/>
      <c r="AP17" s="68">
        <f>SUM(B17,F17,J17,N17,X17,AH17,AL17)</f>
        <v>33</v>
      </c>
      <c r="AQ17" s="68">
        <f>SUM(D17,H17,L17,P17,Z17,AJ17,AN17)</f>
        <v>15</v>
      </c>
      <c r="AR17" s="73"/>
      <c r="AS17" s="94" t="s">
        <v>351</v>
      </c>
    </row>
    <row r="18" spans="1:45" s="299" customFormat="1" ht="12" customHeight="1" x14ac:dyDescent="0.3">
      <c r="A18" s="296"/>
      <c r="B18" s="293"/>
      <c r="C18" s="294"/>
      <c r="D18" s="295"/>
      <c r="E18" s="296"/>
      <c r="F18" s="293"/>
      <c r="G18" s="294"/>
      <c r="H18" s="295"/>
      <c r="I18" s="296"/>
      <c r="J18" s="293"/>
      <c r="K18" s="294"/>
      <c r="L18" s="295"/>
      <c r="M18" s="296"/>
      <c r="N18" s="293"/>
      <c r="O18" s="294"/>
      <c r="P18" s="295"/>
      <c r="Q18" s="73"/>
      <c r="R18" s="295"/>
      <c r="S18" s="295"/>
      <c r="T18" s="295"/>
      <c r="U18" s="298"/>
      <c r="V18" s="301"/>
      <c r="W18" s="55"/>
      <c r="X18" s="277"/>
      <c r="Y18" s="277" t="s">
        <v>9</v>
      </c>
      <c r="Z18" s="278"/>
      <c r="AA18" s="55"/>
      <c r="AB18" s="295">
        <v>3</v>
      </c>
      <c r="AC18" s="295"/>
      <c r="AD18" s="295"/>
      <c r="AE18" s="298"/>
      <c r="AF18" s="301"/>
      <c r="AG18" s="55"/>
      <c r="AH18" s="277"/>
      <c r="AI18" s="277" t="s">
        <v>79</v>
      </c>
      <c r="AJ18" s="278"/>
      <c r="AK18" s="70"/>
      <c r="AL18" s="277"/>
      <c r="AM18" s="297" t="s">
        <v>27</v>
      </c>
      <c r="AN18" s="278"/>
      <c r="AO18" s="303"/>
      <c r="AP18" s="56"/>
      <c r="AQ18" s="57"/>
      <c r="AR18" s="303"/>
      <c r="AS18" s="301"/>
    </row>
    <row r="19" spans="1:45" ht="16.2" thickBot="1" x14ac:dyDescent="0.35">
      <c r="A19" s="93" t="s">
        <v>10</v>
      </c>
      <c r="B19" s="64">
        <v>8</v>
      </c>
      <c r="C19" s="64" t="s">
        <v>48</v>
      </c>
      <c r="D19" s="64">
        <v>9</v>
      </c>
      <c r="E19" s="70"/>
      <c r="F19" s="74">
        <v>3</v>
      </c>
      <c r="G19" s="74" t="s">
        <v>48</v>
      </c>
      <c r="H19" s="74">
        <v>8</v>
      </c>
      <c r="I19" s="70"/>
      <c r="J19" s="59"/>
      <c r="K19" s="60"/>
      <c r="L19" s="61"/>
      <c r="M19" s="70"/>
      <c r="N19" s="74">
        <v>12</v>
      </c>
      <c r="O19" s="75" t="s">
        <v>48</v>
      </c>
      <c r="P19" s="74">
        <v>2</v>
      </c>
      <c r="Q19" s="55"/>
      <c r="R19" s="74">
        <v>3</v>
      </c>
      <c r="S19" s="74">
        <v>23</v>
      </c>
      <c r="T19" s="74">
        <v>19</v>
      </c>
      <c r="U19" s="288">
        <f>S19-T19</f>
        <v>4</v>
      </c>
      <c r="V19" s="94">
        <v>3</v>
      </c>
      <c r="W19" s="73"/>
      <c r="X19" s="63">
        <v>9</v>
      </c>
      <c r="Y19" s="63" t="s">
        <v>48</v>
      </c>
      <c r="Z19" s="63">
        <v>6</v>
      </c>
      <c r="AA19" s="73"/>
      <c r="AB19" s="74">
        <f>SUM(R19+AB18)</f>
        <v>6</v>
      </c>
      <c r="AC19" s="63">
        <f>SUM(S19+X19)</f>
        <v>32</v>
      </c>
      <c r="AD19" s="63">
        <f>SUM(T19+Z19)</f>
        <v>25</v>
      </c>
      <c r="AE19" s="288">
        <f>SUM(AC19-AD19)</f>
        <v>7</v>
      </c>
      <c r="AF19" s="94"/>
      <c r="AG19" s="73"/>
      <c r="AH19" s="63">
        <v>3</v>
      </c>
      <c r="AI19" s="63"/>
      <c r="AJ19" s="63">
        <v>13</v>
      </c>
      <c r="AK19" s="52"/>
      <c r="AL19" s="269">
        <v>1</v>
      </c>
      <c r="AM19" s="63" t="s">
        <v>48</v>
      </c>
      <c r="AN19" s="269">
        <v>7</v>
      </c>
      <c r="AO19" s="73"/>
      <c r="AP19" s="68">
        <f>SUM(B19,F19,J19,N19,X19,AH19,AL19)</f>
        <v>36</v>
      </c>
      <c r="AQ19" s="68">
        <f>SUM(D19,H19,L19,P19,Z19,AJ19,AN19)</f>
        <v>45</v>
      </c>
      <c r="AR19" s="73"/>
      <c r="AS19" s="94" t="s">
        <v>352</v>
      </c>
    </row>
    <row r="20" spans="1:45" s="299" customFormat="1" ht="12" customHeight="1" thickBot="1" x14ac:dyDescent="0.35">
      <c r="A20" s="296"/>
      <c r="B20" s="293"/>
      <c r="C20" s="294"/>
      <c r="D20" s="295"/>
      <c r="E20" s="296"/>
      <c r="F20" s="293"/>
      <c r="G20" s="294"/>
      <c r="H20" s="295"/>
      <c r="I20" s="296"/>
      <c r="J20" s="293"/>
      <c r="K20" s="294"/>
      <c r="L20" s="295"/>
      <c r="M20" s="296"/>
      <c r="N20" s="293"/>
      <c r="O20" s="294"/>
      <c r="P20" s="295"/>
      <c r="Q20" s="73"/>
      <c r="R20" s="295"/>
      <c r="S20" s="295"/>
      <c r="T20" s="295"/>
      <c r="U20" s="298"/>
      <c r="V20" s="301"/>
      <c r="W20" s="55"/>
      <c r="X20" s="277"/>
      <c r="Y20" s="297" t="s">
        <v>334</v>
      </c>
      <c r="Z20" s="278"/>
      <c r="AA20" s="55"/>
      <c r="AB20" s="295">
        <v>0</v>
      </c>
      <c r="AC20" s="295"/>
      <c r="AD20" s="295"/>
      <c r="AE20" s="298"/>
      <c r="AF20" s="301"/>
      <c r="AG20" s="55"/>
      <c r="AH20" s="277"/>
      <c r="AI20" s="297"/>
      <c r="AJ20" s="278"/>
      <c r="AK20" s="78"/>
      <c r="AL20" s="279"/>
      <c r="AM20" s="300"/>
      <c r="AN20" s="280"/>
      <c r="AO20" s="303"/>
      <c r="AP20" s="56"/>
      <c r="AQ20" s="57"/>
      <c r="AR20" s="303"/>
      <c r="AS20" s="301"/>
    </row>
    <row r="21" spans="1:45" ht="16.2" thickBot="1" x14ac:dyDescent="0.35">
      <c r="A21" s="95" t="s">
        <v>83</v>
      </c>
      <c r="B21" s="77">
        <v>7</v>
      </c>
      <c r="C21" s="77" t="s">
        <v>48</v>
      </c>
      <c r="D21" s="77">
        <v>12</v>
      </c>
      <c r="E21" s="78"/>
      <c r="F21" s="77">
        <v>4</v>
      </c>
      <c r="G21" s="77" t="s">
        <v>48</v>
      </c>
      <c r="H21" s="77">
        <v>8</v>
      </c>
      <c r="I21" s="78"/>
      <c r="J21" s="77">
        <v>2</v>
      </c>
      <c r="K21" s="79" t="s">
        <v>48</v>
      </c>
      <c r="L21" s="77">
        <v>12</v>
      </c>
      <c r="M21" s="78"/>
      <c r="N21" s="80"/>
      <c r="O21" s="81"/>
      <c r="P21" s="82"/>
      <c r="Q21" s="341"/>
      <c r="R21" s="265">
        <v>0</v>
      </c>
      <c r="S21" s="289">
        <v>13</v>
      </c>
      <c r="T21" s="291">
        <v>32</v>
      </c>
      <c r="U21" s="290">
        <f>S21-T21</f>
        <v>-19</v>
      </c>
      <c r="V21" s="96">
        <v>4</v>
      </c>
      <c r="W21" s="85"/>
      <c r="X21" s="77">
        <v>3</v>
      </c>
      <c r="Y21" s="77" t="s">
        <v>48</v>
      </c>
      <c r="Z21" s="77">
        <v>9</v>
      </c>
      <c r="AA21" s="85"/>
      <c r="AB21" s="325">
        <f>SUM(R21+AB20)</f>
        <v>0</v>
      </c>
      <c r="AC21" s="323">
        <f>SUM(S21+X21)</f>
        <v>16</v>
      </c>
      <c r="AD21" s="323">
        <f>SUM(T21+Z21)</f>
        <v>41</v>
      </c>
      <c r="AE21" s="324">
        <f>SUM(AC21-AD21)</f>
        <v>-25</v>
      </c>
      <c r="AF21" s="96" t="s">
        <v>343</v>
      </c>
      <c r="AG21" s="85"/>
      <c r="AH21" s="77"/>
      <c r="AI21" s="77"/>
      <c r="AJ21" s="77"/>
      <c r="AK21" s="82"/>
      <c r="AL21" s="273"/>
      <c r="AM21" s="273"/>
      <c r="AN21" s="273"/>
      <c r="AO21" s="85"/>
      <c r="AP21" s="68">
        <f>SUM(B21,F21,J21,N21,X21,AH21,AL21)</f>
        <v>16</v>
      </c>
      <c r="AQ21" s="68">
        <f>SUM(D21,H21,L21,P21,Z21,AJ21,AN21)</f>
        <v>41</v>
      </c>
      <c r="AR21" s="85"/>
      <c r="AS21" s="96" t="s">
        <v>343</v>
      </c>
    </row>
    <row r="22" spans="1:45" ht="24" customHeight="1" x14ac:dyDescent="0.3">
      <c r="A22" s="335" t="s">
        <v>40</v>
      </c>
      <c r="B22" s="336" t="s">
        <v>41</v>
      </c>
      <c r="C22" s="337"/>
      <c r="D22" s="337"/>
      <c r="E22" s="338"/>
      <c r="F22" s="337"/>
      <c r="G22" s="337"/>
      <c r="H22" s="337"/>
      <c r="I22" s="338"/>
      <c r="J22" s="337"/>
      <c r="K22" s="337"/>
      <c r="L22" s="337"/>
      <c r="M22" s="338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9"/>
      <c r="Y22" s="339" t="s">
        <v>88</v>
      </c>
      <c r="Z22" s="339"/>
      <c r="AA22" s="337"/>
      <c r="AB22" s="337"/>
      <c r="AC22" s="337"/>
      <c r="AD22" s="337"/>
      <c r="AE22" s="337"/>
      <c r="AF22" s="337"/>
      <c r="AG22" s="337"/>
      <c r="AH22" s="339"/>
      <c r="AI22" s="340" t="s">
        <v>330</v>
      </c>
      <c r="AJ22" s="339"/>
      <c r="AK22" s="338"/>
      <c r="AL22" s="339"/>
      <c r="AM22" s="339" t="s">
        <v>42</v>
      </c>
      <c r="AN22" s="339"/>
      <c r="AO22" s="337"/>
      <c r="AP22" s="338" t="s">
        <v>43</v>
      </c>
      <c r="AQ22" s="338"/>
      <c r="AR22" s="337"/>
      <c r="AS22" s="337" t="s">
        <v>353</v>
      </c>
    </row>
    <row r="23" spans="1:45" ht="18" customHeight="1" x14ac:dyDescent="0.3">
      <c r="A23" s="46" t="s">
        <v>44</v>
      </c>
      <c r="B23" s="71"/>
      <c r="C23" s="71" t="s">
        <v>335</v>
      </c>
      <c r="D23" s="71"/>
      <c r="E23" s="50"/>
      <c r="F23" s="71"/>
      <c r="G23" s="71" t="s">
        <v>82</v>
      </c>
      <c r="H23" s="71"/>
      <c r="I23" s="50"/>
      <c r="J23" s="71"/>
      <c r="K23" s="71" t="s">
        <v>339</v>
      </c>
      <c r="L23" s="71"/>
      <c r="M23" s="50"/>
      <c r="N23" s="264"/>
      <c r="O23" s="264" t="s">
        <v>341</v>
      </c>
      <c r="P23" s="264"/>
      <c r="Q23" s="48"/>
      <c r="R23" s="264" t="s">
        <v>304</v>
      </c>
      <c r="S23" s="304" t="s">
        <v>275</v>
      </c>
      <c r="T23" s="304" t="s">
        <v>276</v>
      </c>
      <c r="U23" s="264" t="s">
        <v>277</v>
      </c>
      <c r="V23" s="263" t="s">
        <v>45</v>
      </c>
      <c r="W23" s="48"/>
      <c r="X23" s="358"/>
      <c r="Y23" s="359"/>
      <c r="Z23" s="360"/>
      <c r="AA23" s="48"/>
      <c r="AB23" s="264" t="s">
        <v>304</v>
      </c>
      <c r="AC23" s="304" t="s">
        <v>275</v>
      </c>
      <c r="AD23" s="304" t="s">
        <v>276</v>
      </c>
      <c r="AE23" s="264" t="s">
        <v>277</v>
      </c>
      <c r="AF23" s="263" t="s">
        <v>45</v>
      </c>
      <c r="AG23" s="48"/>
      <c r="AH23" s="358"/>
      <c r="AI23" s="359"/>
      <c r="AJ23" s="360"/>
      <c r="AK23" s="50"/>
      <c r="AL23" s="358"/>
      <c r="AM23" s="359"/>
      <c r="AN23" s="360"/>
      <c r="AO23" s="48"/>
      <c r="AP23" s="51" t="s">
        <v>46</v>
      </c>
      <c r="AQ23" s="51" t="s">
        <v>47</v>
      </c>
      <c r="AR23" s="48"/>
      <c r="AS23" s="263" t="s">
        <v>355</v>
      </c>
    </row>
    <row r="24" spans="1:45" ht="12" customHeight="1" x14ac:dyDescent="0.3">
      <c r="A24" s="52"/>
      <c r="B24" s="293"/>
      <c r="C24" s="294"/>
      <c r="D24" s="295"/>
      <c r="E24" s="52"/>
      <c r="F24" s="293"/>
      <c r="G24" s="294"/>
      <c r="H24" s="295"/>
      <c r="I24" s="52"/>
      <c r="J24" s="293"/>
      <c r="K24" s="294"/>
      <c r="L24" s="295"/>
      <c r="M24" s="52"/>
      <c r="N24" s="293"/>
      <c r="O24" s="294"/>
      <c r="P24" s="295"/>
      <c r="Q24" s="54"/>
      <c r="R24" s="295"/>
      <c r="S24" s="295"/>
      <c r="T24" s="295"/>
      <c r="U24" s="295"/>
      <c r="V24" s="301"/>
      <c r="W24" s="54"/>
      <c r="X24" s="306"/>
      <c r="Y24" s="306" t="s">
        <v>9</v>
      </c>
      <c r="Z24" s="310"/>
      <c r="AA24" s="54"/>
      <c r="AB24" s="295">
        <v>3</v>
      </c>
      <c r="AC24" s="295"/>
      <c r="AD24" s="295"/>
      <c r="AE24" s="295"/>
      <c r="AF24" s="301"/>
      <c r="AG24" s="54"/>
      <c r="AH24" s="306"/>
      <c r="AI24" s="53" t="s">
        <v>327</v>
      </c>
      <c r="AJ24" s="310"/>
      <c r="AK24" s="52"/>
      <c r="AL24" s="306"/>
      <c r="AM24" s="53" t="s">
        <v>161</v>
      </c>
      <c r="AN24" s="310"/>
      <c r="AO24" s="55"/>
      <c r="AP24" s="56"/>
      <c r="AQ24" s="57"/>
      <c r="AR24" s="55"/>
      <c r="AS24" s="301"/>
    </row>
    <row r="25" spans="1:45" ht="18" customHeight="1" thickBot="1" x14ac:dyDescent="0.35">
      <c r="A25" s="58" t="s">
        <v>84</v>
      </c>
      <c r="B25" s="59"/>
      <c r="C25" s="60"/>
      <c r="D25" s="61"/>
      <c r="E25" s="62"/>
      <c r="F25" s="63">
        <v>10</v>
      </c>
      <c r="G25" s="64" t="s">
        <v>48</v>
      </c>
      <c r="H25" s="63">
        <v>0</v>
      </c>
      <c r="I25" s="62"/>
      <c r="J25" s="63">
        <v>10</v>
      </c>
      <c r="K25" s="63" t="s">
        <v>48</v>
      </c>
      <c r="L25" s="63">
        <v>0</v>
      </c>
      <c r="M25" s="62"/>
      <c r="N25" s="63">
        <v>8</v>
      </c>
      <c r="O25" s="63" t="s">
        <v>48</v>
      </c>
      <c r="P25" s="63">
        <v>3</v>
      </c>
      <c r="Q25" s="66"/>
      <c r="R25" s="63">
        <v>9</v>
      </c>
      <c r="S25" s="63">
        <v>28</v>
      </c>
      <c r="T25" s="63">
        <v>3</v>
      </c>
      <c r="U25" s="288">
        <f>S25-T25</f>
        <v>25</v>
      </c>
      <c r="V25" s="65">
        <v>1</v>
      </c>
      <c r="W25" s="66"/>
      <c r="X25" s="63">
        <v>14</v>
      </c>
      <c r="Y25" s="63" t="s">
        <v>48</v>
      </c>
      <c r="Z25" s="63">
        <v>4</v>
      </c>
      <c r="AA25" s="66"/>
      <c r="AB25" s="63">
        <f>SUM(R25+AB24)</f>
        <v>12</v>
      </c>
      <c r="AC25" s="63">
        <f>SUM(S25+X25)</f>
        <v>42</v>
      </c>
      <c r="AD25" s="63">
        <f>SUM(T25+Z25)</f>
        <v>7</v>
      </c>
      <c r="AE25" s="288">
        <f>SUM(AC25-AD25)</f>
        <v>35</v>
      </c>
      <c r="AF25" s="65"/>
      <c r="AG25" s="66"/>
      <c r="AH25" s="63">
        <v>8</v>
      </c>
      <c r="AI25" s="63"/>
      <c r="AJ25" s="63">
        <v>4</v>
      </c>
      <c r="AK25" s="62"/>
      <c r="AL25" s="269">
        <v>9</v>
      </c>
      <c r="AM25" s="63" t="s">
        <v>48</v>
      </c>
      <c r="AN25" s="269">
        <v>6</v>
      </c>
      <c r="AO25" s="67"/>
      <c r="AP25" s="68">
        <f>SUM(B25,F25,J25,N25,X25,AH25,AL25)</f>
        <v>59</v>
      </c>
      <c r="AQ25" s="68">
        <f>SUM(D25,H25,L25,P25,Z25,AJ25,AN25)</f>
        <v>17</v>
      </c>
      <c r="AR25" s="67"/>
      <c r="AS25" s="65" t="s">
        <v>346</v>
      </c>
    </row>
    <row r="26" spans="1:45" ht="12" customHeight="1" x14ac:dyDescent="0.3">
      <c r="A26" s="52"/>
      <c r="B26" s="293"/>
      <c r="C26" s="294"/>
      <c r="D26" s="295"/>
      <c r="E26" s="52"/>
      <c r="F26" s="307"/>
      <c r="G26" s="308"/>
      <c r="H26" s="309"/>
      <c r="I26" s="52"/>
      <c r="J26" s="293"/>
      <c r="K26" s="294"/>
      <c r="L26" s="295"/>
      <c r="M26" s="52"/>
      <c r="N26" s="293"/>
      <c r="O26" s="294"/>
      <c r="P26" s="295"/>
      <c r="Q26" s="54"/>
      <c r="R26" s="295"/>
      <c r="S26" s="295"/>
      <c r="T26" s="295"/>
      <c r="U26" s="298"/>
      <c r="V26" s="301"/>
      <c r="W26" s="54"/>
      <c r="X26" s="306"/>
      <c r="Y26" s="306" t="s">
        <v>163</v>
      </c>
      <c r="Z26" s="310"/>
      <c r="AA26" s="54"/>
      <c r="AB26" s="295">
        <v>0</v>
      </c>
      <c r="AC26" s="295"/>
      <c r="AD26" s="295"/>
      <c r="AE26" s="298"/>
      <c r="AF26" s="301"/>
      <c r="AG26" s="54"/>
      <c r="AH26" s="306"/>
      <c r="AI26" s="53"/>
      <c r="AJ26" s="310"/>
      <c r="AK26" s="52"/>
      <c r="AL26" s="279"/>
      <c r="AM26" s="270"/>
      <c r="AN26" s="280"/>
      <c r="AO26" s="55"/>
      <c r="AP26" s="56"/>
      <c r="AQ26" s="57"/>
      <c r="AR26" s="55"/>
      <c r="AS26" s="301"/>
    </row>
    <row r="27" spans="1:45" ht="18" customHeight="1" thickBot="1" x14ac:dyDescent="0.35">
      <c r="A27" s="69" t="s">
        <v>10</v>
      </c>
      <c r="B27" s="64">
        <v>0</v>
      </c>
      <c r="C27" s="64" t="s">
        <v>48</v>
      </c>
      <c r="D27" s="64">
        <v>10</v>
      </c>
      <c r="E27" s="70"/>
      <c r="F27" s="59"/>
      <c r="G27" s="60"/>
      <c r="H27" s="61"/>
      <c r="I27" s="70"/>
      <c r="J27" s="64">
        <v>2</v>
      </c>
      <c r="K27" s="63" t="s">
        <v>48</v>
      </c>
      <c r="L27" s="64">
        <v>2</v>
      </c>
      <c r="M27" s="70"/>
      <c r="N27" s="64">
        <v>4</v>
      </c>
      <c r="O27" s="63" t="s">
        <v>48</v>
      </c>
      <c r="P27" s="64">
        <v>8</v>
      </c>
      <c r="Q27" s="72"/>
      <c r="R27" s="64">
        <v>1</v>
      </c>
      <c r="S27" s="64">
        <v>6</v>
      </c>
      <c r="T27" s="64">
        <v>20</v>
      </c>
      <c r="U27" s="288">
        <f>S27-T27</f>
        <v>-14</v>
      </c>
      <c r="V27" s="71">
        <v>3</v>
      </c>
      <c r="W27" s="72"/>
      <c r="X27" s="64">
        <v>1</v>
      </c>
      <c r="Y27" s="63" t="s">
        <v>48</v>
      </c>
      <c r="Z27" s="64">
        <v>8</v>
      </c>
      <c r="AA27" s="72"/>
      <c r="AB27" s="327">
        <f>SUM(R27+AB26)</f>
        <v>1</v>
      </c>
      <c r="AC27" s="328">
        <f>SUM(S27+X27)</f>
        <v>7</v>
      </c>
      <c r="AD27" s="328">
        <f>SUM(T27+Z27)</f>
        <v>28</v>
      </c>
      <c r="AE27" s="329">
        <f>SUM(AC27-AD27)</f>
        <v>-21</v>
      </c>
      <c r="AF27" s="71" t="s">
        <v>343</v>
      </c>
      <c r="AG27" s="72"/>
      <c r="AH27" s="64"/>
      <c r="AI27" s="63"/>
      <c r="AJ27" s="64"/>
      <c r="AK27" s="70"/>
      <c r="AL27" s="271"/>
      <c r="AM27" s="272"/>
      <c r="AN27" s="271"/>
      <c r="AO27" s="73"/>
      <c r="AP27" s="68">
        <f>SUM(B27,F27,J27,N27,X27,AH27,AL27)</f>
        <v>7</v>
      </c>
      <c r="AQ27" s="68">
        <f>SUM(D27,H27,L27,P27,Z27,AJ27,AN27)</f>
        <v>28</v>
      </c>
      <c r="AR27" s="73"/>
      <c r="AS27" s="71" t="s">
        <v>343</v>
      </c>
    </row>
    <row r="28" spans="1:45" ht="12" customHeight="1" x14ac:dyDescent="0.3">
      <c r="A28" s="52"/>
      <c r="B28" s="293"/>
      <c r="C28" s="294"/>
      <c r="D28" s="295"/>
      <c r="E28" s="52"/>
      <c r="F28" s="293"/>
      <c r="G28" s="294"/>
      <c r="H28" s="295"/>
      <c r="I28" s="52"/>
      <c r="J28" s="307"/>
      <c r="K28" s="308"/>
      <c r="L28" s="309"/>
      <c r="M28" s="52"/>
      <c r="N28" s="293"/>
      <c r="O28" s="294"/>
      <c r="P28" s="295"/>
      <c r="Q28" s="54"/>
      <c r="R28" s="295"/>
      <c r="S28" s="295"/>
      <c r="T28" s="295"/>
      <c r="U28" s="298"/>
      <c r="V28" s="301"/>
      <c r="W28" s="54"/>
      <c r="X28" s="306"/>
      <c r="Y28" s="306" t="s">
        <v>161</v>
      </c>
      <c r="Z28" s="310"/>
      <c r="AA28" s="54"/>
      <c r="AB28" s="295">
        <v>0</v>
      </c>
      <c r="AC28" s="295"/>
      <c r="AD28" s="295"/>
      <c r="AE28" s="298"/>
      <c r="AF28" s="301"/>
      <c r="AG28" s="54"/>
      <c r="AH28" s="306"/>
      <c r="AI28" s="53"/>
      <c r="AJ28" s="310"/>
      <c r="AK28" s="52"/>
      <c r="AL28" s="279"/>
      <c r="AM28" s="270"/>
      <c r="AN28" s="280"/>
      <c r="AO28" s="55"/>
      <c r="AP28" s="56"/>
      <c r="AQ28" s="57"/>
      <c r="AR28" s="55"/>
      <c r="AS28" s="301"/>
    </row>
    <row r="29" spans="1:45" ht="18" customHeight="1" thickBot="1" x14ac:dyDescent="0.35">
      <c r="A29" s="69" t="s">
        <v>11</v>
      </c>
      <c r="B29" s="64">
        <v>0</v>
      </c>
      <c r="C29" s="64" t="s">
        <v>48</v>
      </c>
      <c r="D29" s="64">
        <v>10</v>
      </c>
      <c r="E29" s="70"/>
      <c r="F29" s="74">
        <v>2</v>
      </c>
      <c r="G29" s="74" t="s">
        <v>48</v>
      </c>
      <c r="H29" s="74">
        <v>2</v>
      </c>
      <c r="I29" s="70"/>
      <c r="J29" s="59"/>
      <c r="K29" s="60"/>
      <c r="L29" s="61"/>
      <c r="M29" s="70"/>
      <c r="N29" s="74">
        <v>2</v>
      </c>
      <c r="O29" s="75" t="s">
        <v>48</v>
      </c>
      <c r="P29" s="74">
        <v>8</v>
      </c>
      <c r="Q29" s="72"/>
      <c r="R29" s="74">
        <v>1</v>
      </c>
      <c r="S29" s="74">
        <v>4</v>
      </c>
      <c r="T29" s="74">
        <v>20</v>
      </c>
      <c r="U29" s="288">
        <f>S29-T29</f>
        <v>-16</v>
      </c>
      <c r="V29" s="71">
        <v>4</v>
      </c>
      <c r="W29" s="72"/>
      <c r="X29" s="64">
        <v>1</v>
      </c>
      <c r="Y29" s="63" t="s">
        <v>48</v>
      </c>
      <c r="Z29" s="64">
        <v>11</v>
      </c>
      <c r="AA29" s="72"/>
      <c r="AB29" s="327">
        <f>SUM(R29+AB28)</f>
        <v>1</v>
      </c>
      <c r="AC29" s="328">
        <f>SUM(S29+X29)</f>
        <v>5</v>
      </c>
      <c r="AD29" s="328">
        <f>SUM(T29+Z29)</f>
        <v>31</v>
      </c>
      <c r="AE29" s="329">
        <f>SUM(AC29-AD29)</f>
        <v>-26</v>
      </c>
      <c r="AF29" s="71" t="s">
        <v>342</v>
      </c>
      <c r="AG29" s="72"/>
      <c r="AH29" s="64"/>
      <c r="AI29" s="63"/>
      <c r="AJ29" s="64"/>
      <c r="AK29" s="70"/>
      <c r="AL29" s="271"/>
      <c r="AM29" s="272"/>
      <c r="AN29" s="271"/>
      <c r="AO29" s="73"/>
      <c r="AP29" s="68">
        <f>SUM(B29,F29,J29,N29,X29,AH29,AL29)</f>
        <v>5</v>
      </c>
      <c r="AQ29" s="68">
        <f>SUM(D29,H29,L29,P29,Z29,AJ29,AN29)</f>
        <v>31</v>
      </c>
      <c r="AR29" s="73"/>
      <c r="AS29" s="71" t="s">
        <v>342</v>
      </c>
    </row>
    <row r="30" spans="1:45" ht="12" customHeight="1" x14ac:dyDescent="0.3">
      <c r="A30" s="52"/>
      <c r="B30" s="293"/>
      <c r="C30" s="294"/>
      <c r="D30" s="295"/>
      <c r="E30" s="52"/>
      <c r="F30" s="293"/>
      <c r="G30" s="294"/>
      <c r="H30" s="295"/>
      <c r="I30" s="52"/>
      <c r="J30" s="293"/>
      <c r="K30" s="294"/>
      <c r="L30" s="295"/>
      <c r="M30" s="52"/>
      <c r="N30" s="307"/>
      <c r="O30" s="308"/>
      <c r="P30" s="309"/>
      <c r="Q30" s="54"/>
      <c r="R30" s="295"/>
      <c r="S30" s="295"/>
      <c r="T30" s="295"/>
      <c r="U30" s="298"/>
      <c r="V30" s="301"/>
      <c r="W30" s="54"/>
      <c r="X30" s="306"/>
      <c r="Y30" s="306" t="s">
        <v>19</v>
      </c>
      <c r="Z30" s="310"/>
      <c r="AA30" s="54"/>
      <c r="AB30" s="295">
        <v>3</v>
      </c>
      <c r="AC30" s="295"/>
      <c r="AD30" s="295"/>
      <c r="AE30" s="298"/>
      <c r="AF30" s="301"/>
      <c r="AG30" s="54"/>
      <c r="AH30" s="306"/>
      <c r="AI30" s="306" t="s">
        <v>161</v>
      </c>
      <c r="AJ30" s="310"/>
      <c r="AK30" s="52"/>
      <c r="AL30" s="306"/>
      <c r="AM30" s="53" t="s">
        <v>327</v>
      </c>
      <c r="AN30" s="310"/>
      <c r="AO30" s="55"/>
      <c r="AP30" s="56"/>
      <c r="AQ30" s="57"/>
      <c r="AR30" s="55"/>
      <c r="AS30" s="301"/>
    </row>
    <row r="31" spans="1:45" ht="18" customHeight="1" thickBot="1" x14ac:dyDescent="0.35">
      <c r="A31" s="76" t="s">
        <v>86</v>
      </c>
      <c r="B31" s="77">
        <v>3</v>
      </c>
      <c r="C31" s="77" t="s">
        <v>48</v>
      </c>
      <c r="D31" s="77">
        <v>8</v>
      </c>
      <c r="E31" s="78"/>
      <c r="F31" s="77">
        <v>8</v>
      </c>
      <c r="G31" s="77" t="s">
        <v>48</v>
      </c>
      <c r="H31" s="77">
        <v>4</v>
      </c>
      <c r="I31" s="78"/>
      <c r="J31" s="77">
        <v>8</v>
      </c>
      <c r="K31" s="77" t="s">
        <v>48</v>
      </c>
      <c r="L31" s="77">
        <v>2</v>
      </c>
      <c r="M31" s="78"/>
      <c r="N31" s="330"/>
      <c r="O31" s="331"/>
      <c r="P31" s="332"/>
      <c r="Q31" s="84"/>
      <c r="R31" s="291">
        <v>6</v>
      </c>
      <c r="S31" s="289">
        <v>19</v>
      </c>
      <c r="T31" s="291">
        <v>14</v>
      </c>
      <c r="U31" s="290">
        <f>S31-T31</f>
        <v>5</v>
      </c>
      <c r="V31" s="83">
        <v>2</v>
      </c>
      <c r="W31" s="84"/>
      <c r="X31" s="77">
        <v>10</v>
      </c>
      <c r="Y31" s="77" t="s">
        <v>48</v>
      </c>
      <c r="Z31" s="77">
        <v>0</v>
      </c>
      <c r="AA31" s="84"/>
      <c r="AB31" s="289">
        <f>SUM(R31+AB30)</f>
        <v>9</v>
      </c>
      <c r="AC31" s="77">
        <f>SUM(S31+X31)</f>
        <v>29</v>
      </c>
      <c r="AD31" s="77">
        <f>SUM(T31+Z31)</f>
        <v>14</v>
      </c>
      <c r="AE31" s="290">
        <f>SUM(AC31-AD31)</f>
        <v>15</v>
      </c>
      <c r="AF31" s="83"/>
      <c r="AG31" s="84"/>
      <c r="AH31" s="77">
        <v>2</v>
      </c>
      <c r="AI31" s="77"/>
      <c r="AJ31" s="77">
        <v>3</v>
      </c>
      <c r="AK31" s="78"/>
      <c r="AL31" s="274">
        <v>2</v>
      </c>
      <c r="AM31" s="77" t="s">
        <v>48</v>
      </c>
      <c r="AN31" s="274">
        <v>1</v>
      </c>
      <c r="AO31" s="85"/>
      <c r="AP31" s="334">
        <f>SUM(B31,F31,J31,N31,X31,AH31,AL31)</f>
        <v>33</v>
      </c>
      <c r="AQ31" s="334">
        <f>SUM(D31,H31,L31,P31,Z31,AJ31,AN31)</f>
        <v>18</v>
      </c>
      <c r="AR31" s="85"/>
      <c r="AS31" s="83" t="s">
        <v>351</v>
      </c>
    </row>
    <row r="32" spans="1:45" s="302" customFormat="1" ht="12" customHeight="1" x14ac:dyDescent="0.3">
      <c r="A32" s="62"/>
      <c r="B32" s="293"/>
      <c r="C32" s="294"/>
      <c r="D32" s="295"/>
      <c r="E32" s="62"/>
      <c r="F32" s="293"/>
      <c r="G32" s="294"/>
      <c r="H32" s="295"/>
      <c r="I32" s="62"/>
      <c r="J32" s="293"/>
      <c r="K32" s="294"/>
      <c r="L32" s="295"/>
      <c r="M32" s="62"/>
      <c r="N32" s="293"/>
      <c r="O32" s="294"/>
      <c r="P32" s="295"/>
      <c r="Q32" s="295"/>
      <c r="R32" s="295"/>
      <c r="S32" s="295"/>
      <c r="T32" s="295"/>
      <c r="U32" s="298"/>
      <c r="V32" s="301"/>
      <c r="W32" s="295"/>
      <c r="X32" s="295"/>
      <c r="Y32" s="295"/>
      <c r="Z32" s="298"/>
      <c r="AA32" s="295"/>
      <c r="AB32" s="295"/>
      <c r="AC32" s="295"/>
      <c r="AD32" s="295"/>
      <c r="AE32" s="298"/>
      <c r="AF32" s="301"/>
      <c r="AG32" s="295"/>
      <c r="AH32" s="295"/>
      <c r="AI32" s="295"/>
      <c r="AJ32" s="298"/>
      <c r="AK32" s="62"/>
      <c r="AL32" s="279"/>
      <c r="AM32" s="300"/>
      <c r="AN32" s="295"/>
      <c r="AO32" s="295"/>
      <c r="AP32" s="56"/>
      <c r="AQ32" s="57"/>
      <c r="AR32" s="295"/>
      <c r="AS32" s="301"/>
    </row>
    <row r="33" spans="1:45" ht="24" customHeight="1" x14ac:dyDescent="0.3">
      <c r="A33" s="46" t="s">
        <v>40</v>
      </c>
      <c r="B33" s="313" t="s">
        <v>41</v>
      </c>
      <c r="C33" s="51"/>
      <c r="D33" s="51"/>
      <c r="E33" s="47"/>
      <c r="F33" s="51"/>
      <c r="G33" s="51"/>
      <c r="H33" s="51"/>
      <c r="I33" s="47"/>
      <c r="J33" s="51"/>
      <c r="K33" s="51"/>
      <c r="L33" s="51"/>
      <c r="M33" s="47"/>
      <c r="N33" s="51"/>
      <c r="O33" s="51"/>
      <c r="P33" s="51"/>
      <c r="Q33" s="47"/>
      <c r="R33" s="51"/>
      <c r="S33" s="51"/>
      <c r="T33" s="51"/>
      <c r="U33" s="51"/>
      <c r="V33" s="51"/>
      <c r="W33" s="51"/>
      <c r="X33" s="305" t="s">
        <v>88</v>
      </c>
      <c r="Y33" s="305"/>
      <c r="Z33" s="305"/>
      <c r="AA33" s="47"/>
      <c r="AB33" s="51"/>
      <c r="AC33" s="51"/>
      <c r="AD33" s="51"/>
      <c r="AE33" s="51"/>
      <c r="AF33" s="51"/>
      <c r="AG33" s="47"/>
      <c r="AH33" s="305" t="s">
        <v>330</v>
      </c>
      <c r="AI33" s="305"/>
      <c r="AJ33" s="305"/>
      <c r="AK33" s="47"/>
      <c r="AL33" s="305"/>
      <c r="AM33" s="305" t="s">
        <v>42</v>
      </c>
      <c r="AN33" s="305"/>
      <c r="AO33" s="47"/>
      <c r="AP33" s="47" t="s">
        <v>43</v>
      </c>
      <c r="AQ33" s="47"/>
      <c r="AR33" s="47"/>
      <c r="AS33" s="51"/>
    </row>
    <row r="34" spans="1:45" ht="15.6" x14ac:dyDescent="0.3">
      <c r="A34" s="46" t="s">
        <v>75</v>
      </c>
      <c r="B34" s="71"/>
      <c r="C34" s="71" t="s">
        <v>334</v>
      </c>
      <c r="D34" s="71"/>
      <c r="E34" s="50"/>
      <c r="F34" s="71"/>
      <c r="G34" s="71" t="s">
        <v>77</v>
      </c>
      <c r="H34" s="71"/>
      <c r="I34" s="50"/>
      <c r="J34" s="71"/>
      <c r="K34" s="71" t="s">
        <v>336</v>
      </c>
      <c r="L34" s="71"/>
      <c r="M34" s="50"/>
      <c r="N34" s="71"/>
      <c r="O34" s="71" t="s">
        <v>327</v>
      </c>
      <c r="P34" s="71"/>
      <c r="Q34" s="49"/>
      <c r="R34" s="319" t="s">
        <v>304</v>
      </c>
      <c r="S34" s="316" t="s">
        <v>275</v>
      </c>
      <c r="T34" s="316" t="s">
        <v>276</v>
      </c>
      <c r="U34" s="317" t="s">
        <v>277</v>
      </c>
      <c r="V34" s="321" t="s">
        <v>45</v>
      </c>
      <c r="W34" s="72"/>
      <c r="X34" s="358"/>
      <c r="Y34" s="359"/>
      <c r="Z34" s="360"/>
      <c r="AA34" s="49"/>
      <c r="AB34" s="319" t="s">
        <v>304</v>
      </c>
      <c r="AC34" s="316" t="s">
        <v>275</v>
      </c>
      <c r="AD34" s="316" t="s">
        <v>276</v>
      </c>
      <c r="AE34" s="317" t="s">
        <v>277</v>
      </c>
      <c r="AF34" s="321" t="s">
        <v>45</v>
      </c>
      <c r="AG34" s="49"/>
      <c r="AH34" s="358"/>
      <c r="AI34" s="359"/>
      <c r="AJ34" s="360"/>
      <c r="AK34" s="50"/>
      <c r="AL34" s="358"/>
      <c r="AM34" s="359"/>
      <c r="AN34" s="360"/>
      <c r="AO34" s="48"/>
      <c r="AP34" s="51" t="s">
        <v>46</v>
      </c>
      <c r="AQ34" s="51" t="s">
        <v>47</v>
      </c>
      <c r="AR34" s="48"/>
      <c r="AS34" s="321" t="s">
        <v>45</v>
      </c>
    </row>
    <row r="35" spans="1:45" s="299" customFormat="1" ht="12" customHeight="1" x14ac:dyDescent="0.3">
      <c r="A35" s="296"/>
      <c r="B35" s="293"/>
      <c r="C35" s="294"/>
      <c r="D35" s="295"/>
      <c r="E35" s="296"/>
      <c r="F35" s="293"/>
      <c r="G35" s="294"/>
      <c r="H35" s="295"/>
      <c r="I35" s="296"/>
      <c r="J35" s="307"/>
      <c r="K35" s="308"/>
      <c r="L35" s="309"/>
      <c r="M35" s="296"/>
      <c r="N35" s="293"/>
      <c r="O35" s="294"/>
      <c r="P35" s="295"/>
      <c r="Q35" s="295"/>
      <c r="R35" s="295"/>
      <c r="S35" s="295"/>
      <c r="T35" s="295"/>
      <c r="U35" s="295"/>
      <c r="V35" s="301"/>
      <c r="W35" s="55"/>
      <c r="X35" s="306"/>
      <c r="Y35" s="306" t="s">
        <v>86</v>
      </c>
      <c r="Z35" s="310"/>
      <c r="AA35" s="295"/>
      <c r="AB35" s="295">
        <v>0</v>
      </c>
      <c r="AC35" s="295"/>
      <c r="AD35" s="295"/>
      <c r="AE35" s="295"/>
      <c r="AF35" s="301"/>
      <c r="AG35" s="295"/>
      <c r="AH35" s="306"/>
      <c r="AI35" s="311"/>
      <c r="AJ35" s="310"/>
      <c r="AK35" s="52"/>
      <c r="AL35" s="279"/>
      <c r="AM35" s="300"/>
      <c r="AN35" s="280"/>
      <c r="AO35" s="303"/>
      <c r="AP35" s="56"/>
      <c r="AQ35" s="57"/>
      <c r="AR35" s="303"/>
      <c r="AS35" s="301"/>
    </row>
    <row r="36" spans="1:45" ht="16.2" thickBot="1" x14ac:dyDescent="0.35">
      <c r="A36" s="58" t="s">
        <v>17</v>
      </c>
      <c r="B36" s="59"/>
      <c r="C36" s="60"/>
      <c r="D36" s="61"/>
      <c r="E36" s="62"/>
      <c r="F36" s="63">
        <v>9</v>
      </c>
      <c r="G36" s="64" t="s">
        <v>48</v>
      </c>
      <c r="H36" s="63">
        <v>4</v>
      </c>
      <c r="I36" s="62"/>
      <c r="J36" s="63">
        <v>4</v>
      </c>
      <c r="K36" s="63" t="s">
        <v>48</v>
      </c>
      <c r="L36" s="63">
        <v>14</v>
      </c>
      <c r="M36" s="62"/>
      <c r="N36" s="63">
        <v>8</v>
      </c>
      <c r="O36" s="63" t="s">
        <v>48</v>
      </c>
      <c r="P36" s="63">
        <v>4</v>
      </c>
      <c r="Q36" s="63"/>
      <c r="R36" s="63">
        <v>3</v>
      </c>
      <c r="S36" s="63">
        <v>21</v>
      </c>
      <c r="T36" s="63">
        <v>29</v>
      </c>
      <c r="U36" s="288">
        <f>S36-T36</f>
        <v>-8</v>
      </c>
      <c r="V36" s="65">
        <v>3</v>
      </c>
      <c r="W36" s="67"/>
      <c r="X36" s="63">
        <v>0</v>
      </c>
      <c r="Y36" s="63" t="s">
        <v>48</v>
      </c>
      <c r="Z36" s="63">
        <v>10</v>
      </c>
      <c r="AA36" s="63"/>
      <c r="AB36" s="328">
        <f>SUM(R36+AB35)</f>
        <v>3</v>
      </c>
      <c r="AC36" s="328">
        <f>SUM(S36+X36)</f>
        <v>21</v>
      </c>
      <c r="AD36" s="328">
        <f>SUM(T36+Z36)</f>
        <v>39</v>
      </c>
      <c r="AE36" s="329">
        <f>SUM(AC36-AD36)</f>
        <v>-18</v>
      </c>
      <c r="AF36" s="65" t="s">
        <v>345</v>
      </c>
      <c r="AG36" s="63"/>
      <c r="AH36" s="63"/>
      <c r="AI36" s="63"/>
      <c r="AJ36" s="63"/>
      <c r="AK36" s="62"/>
      <c r="AL36" s="272"/>
      <c r="AM36" s="272"/>
      <c r="AN36" s="272"/>
      <c r="AO36" s="67"/>
      <c r="AP36" s="68">
        <f>SUM(B36,F36,J36,N36,X36,AH36,AL36)</f>
        <v>21</v>
      </c>
      <c r="AQ36" s="68">
        <f>SUM(D36,H36,L36,P36,Z36,AJ36,AN36)</f>
        <v>32</v>
      </c>
      <c r="AR36" s="67"/>
      <c r="AS36" s="65" t="s">
        <v>345</v>
      </c>
    </row>
    <row r="37" spans="1:45" s="299" customFormat="1" ht="12" customHeight="1" x14ac:dyDescent="0.3">
      <c r="A37" s="296"/>
      <c r="B37" s="293"/>
      <c r="C37" s="294"/>
      <c r="D37" s="295"/>
      <c r="E37" s="296"/>
      <c r="F37" s="293"/>
      <c r="G37" s="294"/>
      <c r="H37" s="295"/>
      <c r="I37" s="296"/>
      <c r="J37" s="307"/>
      <c r="K37" s="308"/>
      <c r="L37" s="309"/>
      <c r="M37" s="296"/>
      <c r="N37" s="293"/>
      <c r="O37" s="294"/>
      <c r="P37" s="295"/>
      <c r="Q37" s="295"/>
      <c r="R37" s="295"/>
      <c r="S37" s="295"/>
      <c r="T37" s="295"/>
      <c r="U37" s="295"/>
      <c r="V37" s="301"/>
      <c r="W37" s="55"/>
      <c r="X37" s="306"/>
      <c r="Y37" s="306" t="s">
        <v>156</v>
      </c>
      <c r="Z37" s="310"/>
      <c r="AA37" s="295"/>
      <c r="AB37" s="295">
        <v>0</v>
      </c>
      <c r="AC37" s="295"/>
      <c r="AD37" s="295"/>
      <c r="AE37" s="295"/>
      <c r="AF37" s="301"/>
      <c r="AG37" s="295"/>
      <c r="AH37" s="306"/>
      <c r="AI37" s="311"/>
      <c r="AJ37" s="310"/>
      <c r="AK37" s="52"/>
      <c r="AL37" s="279"/>
      <c r="AM37" s="300"/>
      <c r="AN37" s="280"/>
      <c r="AO37" s="303"/>
      <c r="AP37" s="56"/>
      <c r="AQ37" s="57"/>
      <c r="AR37" s="303"/>
      <c r="AS37" s="301"/>
    </row>
    <row r="38" spans="1:45" ht="16.2" thickBot="1" x14ac:dyDescent="0.35">
      <c r="A38" s="69" t="s">
        <v>9</v>
      </c>
      <c r="B38" s="64">
        <v>11</v>
      </c>
      <c r="C38" s="64" t="s">
        <v>48</v>
      </c>
      <c r="D38" s="64">
        <v>9</v>
      </c>
      <c r="E38" s="70"/>
      <c r="F38" s="59"/>
      <c r="G38" s="60"/>
      <c r="H38" s="61"/>
      <c r="I38" s="70"/>
      <c r="J38" s="64">
        <v>0</v>
      </c>
      <c r="K38" s="63" t="s">
        <v>48</v>
      </c>
      <c r="L38" s="64">
        <v>10</v>
      </c>
      <c r="M38" s="70"/>
      <c r="N38" s="64">
        <v>4</v>
      </c>
      <c r="O38" s="63" t="s">
        <v>48</v>
      </c>
      <c r="P38" s="64">
        <v>12</v>
      </c>
      <c r="Q38" s="64"/>
      <c r="R38" s="64">
        <v>3</v>
      </c>
      <c r="S38" s="64">
        <v>15</v>
      </c>
      <c r="T38" s="64">
        <v>31</v>
      </c>
      <c r="U38" s="288">
        <f>S38-T38</f>
        <v>-16</v>
      </c>
      <c r="V38" s="71">
        <v>4</v>
      </c>
      <c r="W38" s="73"/>
      <c r="X38" s="64">
        <v>4</v>
      </c>
      <c r="Y38" s="63" t="s">
        <v>48</v>
      </c>
      <c r="Z38" s="64">
        <v>14</v>
      </c>
      <c r="AA38" s="64"/>
      <c r="AB38" s="327">
        <f>SUM(R38+AB37)</f>
        <v>3</v>
      </c>
      <c r="AC38" s="328">
        <f>SUM(S38+X38)</f>
        <v>19</v>
      </c>
      <c r="AD38" s="328">
        <f>SUM(T38+Z38)</f>
        <v>45</v>
      </c>
      <c r="AE38" s="329">
        <f>SUM(AC38-AD38)</f>
        <v>-26</v>
      </c>
      <c r="AF38" s="71" t="s">
        <v>344</v>
      </c>
      <c r="AG38" s="64"/>
      <c r="AH38" s="64"/>
      <c r="AI38" s="63"/>
      <c r="AJ38" s="64"/>
      <c r="AK38" s="70"/>
      <c r="AL38" s="271"/>
      <c r="AM38" s="272"/>
      <c r="AN38" s="271"/>
      <c r="AO38" s="73"/>
      <c r="AP38" s="68">
        <f>SUM(B38,F38,J38,N38,X38,AH38,AL38)</f>
        <v>19</v>
      </c>
      <c r="AQ38" s="68">
        <f>SUM(D38,H38,L38,P38,Z38,AJ38,AN38)</f>
        <v>45</v>
      </c>
      <c r="AR38" s="73"/>
      <c r="AS38" s="71" t="s">
        <v>344</v>
      </c>
    </row>
    <row r="39" spans="1:45" s="299" customFormat="1" ht="12" customHeight="1" x14ac:dyDescent="0.3">
      <c r="A39" s="296"/>
      <c r="B39" s="293"/>
      <c r="C39" s="294"/>
      <c r="D39" s="295"/>
      <c r="E39" s="296"/>
      <c r="F39" s="293"/>
      <c r="G39" s="294"/>
      <c r="H39" s="295"/>
      <c r="I39" s="296"/>
      <c r="J39" s="307"/>
      <c r="K39" s="308"/>
      <c r="L39" s="309"/>
      <c r="M39" s="296"/>
      <c r="N39" s="293"/>
      <c r="O39" s="294"/>
      <c r="P39" s="295"/>
      <c r="Q39" s="295"/>
      <c r="R39" s="295"/>
      <c r="S39" s="295"/>
      <c r="T39" s="295"/>
      <c r="U39" s="295"/>
      <c r="V39" s="301"/>
      <c r="W39" s="55"/>
      <c r="X39" s="306"/>
      <c r="Y39" s="306" t="s">
        <v>11</v>
      </c>
      <c r="Z39" s="310"/>
      <c r="AA39" s="295"/>
      <c r="AB39" s="295">
        <v>3</v>
      </c>
      <c r="AC39" s="295"/>
      <c r="AD39" s="295"/>
      <c r="AE39" s="295"/>
      <c r="AF39" s="301"/>
      <c r="AG39" s="295"/>
      <c r="AH39" s="306"/>
      <c r="AI39" s="311" t="s">
        <v>86</v>
      </c>
      <c r="AJ39" s="310"/>
      <c r="AK39" s="52"/>
      <c r="AL39" s="306"/>
      <c r="AM39" s="311" t="s">
        <v>156</v>
      </c>
      <c r="AN39" s="310"/>
      <c r="AO39" s="303"/>
      <c r="AP39" s="56"/>
      <c r="AQ39" s="57"/>
      <c r="AR39" s="303"/>
      <c r="AS39" s="301"/>
    </row>
    <row r="40" spans="1:45" ht="16.2" thickBot="1" x14ac:dyDescent="0.35">
      <c r="A40" s="69" t="s">
        <v>87</v>
      </c>
      <c r="B40" s="64">
        <v>14</v>
      </c>
      <c r="C40" s="64" t="s">
        <v>48</v>
      </c>
      <c r="D40" s="64">
        <v>4</v>
      </c>
      <c r="E40" s="70"/>
      <c r="F40" s="74">
        <v>10</v>
      </c>
      <c r="G40" s="74" t="s">
        <v>48</v>
      </c>
      <c r="H40" s="74">
        <v>0</v>
      </c>
      <c r="I40" s="70"/>
      <c r="J40" s="59"/>
      <c r="K40" s="60"/>
      <c r="L40" s="61"/>
      <c r="M40" s="70"/>
      <c r="N40" s="74">
        <v>5</v>
      </c>
      <c r="O40" s="75" t="s">
        <v>48</v>
      </c>
      <c r="P40" s="74">
        <v>1</v>
      </c>
      <c r="Q40" s="74"/>
      <c r="R40" s="74">
        <v>9</v>
      </c>
      <c r="S40" s="74">
        <v>29</v>
      </c>
      <c r="T40" s="74">
        <v>5</v>
      </c>
      <c r="U40" s="288">
        <f>S40-T40</f>
        <v>24</v>
      </c>
      <c r="V40" s="71">
        <v>1</v>
      </c>
      <c r="W40" s="73"/>
      <c r="X40" s="64">
        <v>11</v>
      </c>
      <c r="Y40" s="63" t="s">
        <v>48</v>
      </c>
      <c r="Z40" s="64">
        <v>1</v>
      </c>
      <c r="AA40" s="74"/>
      <c r="AB40" s="74">
        <f>SUM(R40+AB39)</f>
        <v>12</v>
      </c>
      <c r="AC40" s="63">
        <f>SUM(S40+X40)</f>
        <v>40</v>
      </c>
      <c r="AD40" s="63">
        <f>SUM(T40+Z40)</f>
        <v>6</v>
      </c>
      <c r="AE40" s="288">
        <f>SUM(AC40-AD40)</f>
        <v>34</v>
      </c>
      <c r="AF40" s="71"/>
      <c r="AG40" s="74"/>
      <c r="AH40" s="64">
        <v>3</v>
      </c>
      <c r="AI40" s="63"/>
      <c r="AJ40" s="64">
        <v>2</v>
      </c>
      <c r="AK40" s="70"/>
      <c r="AL40" s="275">
        <v>6</v>
      </c>
      <c r="AM40" s="63" t="s">
        <v>48</v>
      </c>
      <c r="AN40" s="275">
        <v>9</v>
      </c>
      <c r="AO40" s="73"/>
      <c r="AP40" s="68">
        <f>SUM(B40,F40,J40,N40,X40,AH40,AL40)</f>
        <v>49</v>
      </c>
      <c r="AQ40" s="68">
        <f>SUM(D40,H40,L40,P40,Z40,AJ40,AN40)</f>
        <v>17</v>
      </c>
      <c r="AR40" s="73"/>
      <c r="AS40" s="71" t="s">
        <v>347</v>
      </c>
    </row>
    <row r="41" spans="1:45" s="299" customFormat="1" ht="12" customHeight="1" x14ac:dyDescent="0.3">
      <c r="A41" s="296"/>
      <c r="B41" s="293"/>
      <c r="C41" s="294"/>
      <c r="D41" s="295"/>
      <c r="E41" s="296"/>
      <c r="F41" s="293"/>
      <c r="G41" s="294"/>
      <c r="H41" s="295"/>
      <c r="I41" s="296"/>
      <c r="J41" s="307"/>
      <c r="K41" s="308"/>
      <c r="L41" s="309"/>
      <c r="M41" s="296"/>
      <c r="N41" s="293"/>
      <c r="O41" s="294"/>
      <c r="P41" s="295"/>
      <c r="Q41" s="295"/>
      <c r="R41" s="295"/>
      <c r="S41" s="295"/>
      <c r="T41" s="295"/>
      <c r="U41" s="295"/>
      <c r="V41" s="301"/>
      <c r="W41" s="55"/>
      <c r="X41" s="306"/>
      <c r="Y41" s="306" t="s">
        <v>10</v>
      </c>
      <c r="Z41" s="310"/>
      <c r="AA41" s="295"/>
      <c r="AB41" s="295">
        <v>0</v>
      </c>
      <c r="AC41" s="295"/>
      <c r="AD41" s="295"/>
      <c r="AE41" s="295"/>
      <c r="AF41" s="301"/>
      <c r="AG41" s="295"/>
      <c r="AH41" s="306"/>
      <c r="AI41" s="306" t="s">
        <v>156</v>
      </c>
      <c r="AJ41" s="310"/>
      <c r="AK41" s="52"/>
      <c r="AL41" s="306"/>
      <c r="AM41" s="311" t="s">
        <v>86</v>
      </c>
      <c r="AN41" s="310"/>
      <c r="AO41" s="303"/>
      <c r="AP41" s="56"/>
      <c r="AQ41" s="57"/>
      <c r="AR41" s="303"/>
      <c r="AS41" s="301"/>
    </row>
    <row r="42" spans="1:45" ht="16.2" thickBot="1" x14ac:dyDescent="0.35">
      <c r="A42" s="76" t="s">
        <v>85</v>
      </c>
      <c r="B42" s="77">
        <v>4</v>
      </c>
      <c r="C42" s="77" t="s">
        <v>48</v>
      </c>
      <c r="D42" s="77">
        <v>8</v>
      </c>
      <c r="E42" s="78"/>
      <c r="F42" s="77">
        <v>12</v>
      </c>
      <c r="G42" s="77" t="s">
        <v>48</v>
      </c>
      <c r="H42" s="77">
        <v>4</v>
      </c>
      <c r="I42" s="78"/>
      <c r="J42" s="77">
        <v>1</v>
      </c>
      <c r="K42" s="77" t="s">
        <v>48</v>
      </c>
      <c r="L42" s="77">
        <v>5</v>
      </c>
      <c r="M42" s="78"/>
      <c r="N42" s="330"/>
      <c r="O42" s="331"/>
      <c r="P42" s="332"/>
      <c r="Q42" s="332"/>
      <c r="R42" s="291">
        <v>3</v>
      </c>
      <c r="S42" s="291">
        <v>17</v>
      </c>
      <c r="T42" s="289">
        <v>17</v>
      </c>
      <c r="U42" s="290">
        <f>S42-T42</f>
        <v>0</v>
      </c>
      <c r="V42" s="83">
        <v>2</v>
      </c>
      <c r="W42" s="85"/>
      <c r="X42" s="77">
        <v>1</v>
      </c>
      <c r="Y42" s="77" t="s">
        <v>48</v>
      </c>
      <c r="Z42" s="77">
        <v>8</v>
      </c>
      <c r="AA42" s="326"/>
      <c r="AB42" s="291">
        <f>SUM(R42+AB41)</f>
        <v>3</v>
      </c>
      <c r="AC42" s="77">
        <f>SUM(S42+X42)</f>
        <v>18</v>
      </c>
      <c r="AD42" s="77">
        <f>SUM(T42+Z42)</f>
        <v>25</v>
      </c>
      <c r="AE42" s="290">
        <f>SUM(AC42-AD42)</f>
        <v>-7</v>
      </c>
      <c r="AF42" s="83"/>
      <c r="AG42" s="332"/>
      <c r="AH42" s="77">
        <v>4</v>
      </c>
      <c r="AI42" s="77"/>
      <c r="AJ42" s="77">
        <v>8</v>
      </c>
      <c r="AK42" s="78"/>
      <c r="AL42" s="274">
        <v>1</v>
      </c>
      <c r="AM42" s="77" t="s">
        <v>48</v>
      </c>
      <c r="AN42" s="274">
        <v>2</v>
      </c>
      <c r="AO42" s="85"/>
      <c r="AP42" s="334">
        <f>SUM(B42,F42,J42,N42,X42,AH42,AL42)</f>
        <v>23</v>
      </c>
      <c r="AQ42" s="334">
        <f>SUM(D42,H42,L42,P42,Z42,AJ42,AN42)</f>
        <v>35</v>
      </c>
      <c r="AR42" s="85"/>
      <c r="AS42" s="83" t="s">
        <v>352</v>
      </c>
    </row>
    <row r="43" spans="1:45" x14ac:dyDescent="0.25">
      <c r="A43" s="97" t="s">
        <v>356</v>
      </c>
    </row>
  </sheetData>
  <sheetProtection password="E1B5" sheet="1" objects="1" scenarios="1"/>
  <mergeCells count="12">
    <mergeCell ref="AH2:AJ2"/>
    <mergeCell ref="AH13:AJ13"/>
    <mergeCell ref="AH23:AJ23"/>
    <mergeCell ref="X34:Z34"/>
    <mergeCell ref="AL34:AN34"/>
    <mergeCell ref="X23:Z23"/>
    <mergeCell ref="AL23:AN23"/>
    <mergeCell ref="X2:Z2"/>
    <mergeCell ref="AL2:AN2"/>
    <mergeCell ref="X13:Z13"/>
    <mergeCell ref="AL13:AN13"/>
    <mergeCell ref="AH34:AJ34"/>
  </mergeCells>
  <printOptions horizontalCentered="1"/>
  <pageMargins left="0.59055118110236227" right="0.59055118110236227" top="1.3779527559055118" bottom="1.1811023622047245" header="0.39370078740157483" footer="0.31496062992125984"/>
  <pageSetup pageOrder="overThenDown" orientation="landscape" r:id="rId1"/>
  <headerFooter>
    <oddHeader>&amp;C&amp;"Arial,Gras"&amp;12Statistiques du tournoi Invitation de goalball de Montréal 2016
2016 Montreal Open Goalball Tournament Statsistics&amp;R&amp;G</oddHeader>
  </headerFooter>
  <rowBreaks count="1" manualBreakCount="1">
    <brk id="21" max="16383" man="1"/>
  </rowBreaks>
  <colBreaks count="1" manualBreakCount="1">
    <brk id="23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F99"/>
  <sheetViews>
    <sheetView zoomScale="85" zoomScaleNormal="85" zoomScaleSheetLayoutView="115" workbookViewId="0"/>
  </sheetViews>
  <sheetFormatPr baseColWidth="10" defaultRowHeight="13.2" x14ac:dyDescent="0.25"/>
  <cols>
    <col min="1" max="1" width="5.6640625" customWidth="1"/>
    <col min="2" max="2" width="33.6640625" customWidth="1"/>
    <col min="3" max="3" width="18.6640625" style="3" customWidth="1"/>
    <col min="4" max="6" width="18.6640625" customWidth="1"/>
  </cols>
  <sheetData>
    <row r="1" spans="1:6" ht="69.900000000000006" customHeight="1" x14ac:dyDescent="0.25">
      <c r="A1" s="7"/>
      <c r="B1" s="7"/>
      <c r="C1" s="9"/>
      <c r="D1" s="8"/>
      <c r="E1" s="8"/>
      <c r="F1" s="8"/>
    </row>
    <row r="2" spans="1:6" ht="48" customHeight="1" x14ac:dyDescent="0.25">
      <c r="A2" s="1" t="s">
        <v>89</v>
      </c>
      <c r="B2" s="6"/>
      <c r="C2" s="5"/>
      <c r="D2" s="4"/>
      <c r="E2" s="4"/>
      <c r="F2" s="4"/>
    </row>
    <row r="3" spans="1:6" ht="63.75" customHeight="1" x14ac:dyDescent="0.25">
      <c r="A3" s="10" t="s">
        <v>5</v>
      </c>
      <c r="B3" s="10" t="s">
        <v>0</v>
      </c>
      <c r="C3" s="44" t="s">
        <v>72</v>
      </c>
      <c r="D3" s="10" t="s">
        <v>1</v>
      </c>
      <c r="E3" s="10" t="s">
        <v>4</v>
      </c>
      <c r="F3" s="44" t="s">
        <v>8</v>
      </c>
    </row>
    <row r="4" spans="1:6" ht="13.8" x14ac:dyDescent="0.25">
      <c r="A4" s="98">
        <v>1</v>
      </c>
      <c r="B4" s="98" t="str">
        <f>IF('Stats Men'!A75="","",'Stats Men'!A75)</f>
        <v>Bruno Haché</v>
      </c>
      <c r="C4" s="98" t="str">
        <f>IF('Stats Men'!A75="","",'Stats Men'!$J$72)</f>
        <v>Quebec</v>
      </c>
      <c r="D4" s="98">
        <f>IF('Stats Men'!A75="","",'Stats Men'!C75)</f>
        <v>191</v>
      </c>
      <c r="E4" s="106">
        <f>'Stats Men'!D75</f>
        <v>24</v>
      </c>
      <c r="F4" s="104">
        <f t="shared" ref="F4:F41" si="0">IF(E4=0,"",D4/E4)</f>
        <v>7.958333333333333</v>
      </c>
    </row>
    <row r="5" spans="1:6" ht="13.8" x14ac:dyDescent="0.25">
      <c r="A5" s="98">
        <v>2</v>
      </c>
      <c r="B5" s="98" t="str">
        <f>IF('Stats Men'!A6="","",'Stats Men'!A6)</f>
        <v>Blair Nesbitt</v>
      </c>
      <c r="C5" s="98" t="str">
        <f>IF('Stats Men'!A6="","",'Stats Men'!$J$2)</f>
        <v>Alberta</v>
      </c>
      <c r="D5" s="98">
        <f>IF('Stats Men'!A6="","",'Stats Men'!C6)</f>
        <v>196</v>
      </c>
      <c r="E5" s="106">
        <f>'Stats Men'!D6</f>
        <v>23</v>
      </c>
      <c r="F5" s="104">
        <f t="shared" si="0"/>
        <v>8.5217391304347831</v>
      </c>
    </row>
    <row r="6" spans="1:6" ht="13.8" x14ac:dyDescent="0.25">
      <c r="A6" s="98">
        <v>3</v>
      </c>
      <c r="B6" s="98" t="str">
        <f>IF('Stats Men'!A27="","",'Stats Men'!A27)</f>
        <v>Brendan Gaulin</v>
      </c>
      <c r="C6" s="98" t="str">
        <f>IF('Stats Men'!A27="","",'Stats Men'!$J$22)</f>
        <v>British Columbia</v>
      </c>
      <c r="D6" s="98">
        <f>IF('Stats Men'!A27="","",'Stats Men'!C27)</f>
        <v>211</v>
      </c>
      <c r="E6" s="106">
        <f>'Stats Men'!D27</f>
        <v>23</v>
      </c>
      <c r="F6" s="104">
        <f t="shared" si="0"/>
        <v>9.1739130434782616</v>
      </c>
    </row>
    <row r="7" spans="1:6" ht="13.8" x14ac:dyDescent="0.25">
      <c r="A7" s="98">
        <v>4</v>
      </c>
      <c r="B7" s="98" t="str">
        <f>IF('Stats Men'!A57="","",'Stats Men'!A57)</f>
        <v>Joseph Hamilton</v>
      </c>
      <c r="C7" s="98" t="str">
        <f>IF('Stats Men'!A57="","",'Stats Men'!$J$52)</f>
        <v>Moneymen</v>
      </c>
      <c r="D7" s="98">
        <f>IF('Stats Men'!A57="","",'Stats Men'!C57)</f>
        <v>129</v>
      </c>
      <c r="E7" s="106">
        <f>'Stats Men'!D57</f>
        <v>19</v>
      </c>
      <c r="F7" s="104">
        <f t="shared" si="0"/>
        <v>6.7894736842105265</v>
      </c>
    </row>
    <row r="8" spans="1:6" ht="13.8" x14ac:dyDescent="0.25">
      <c r="A8" s="98">
        <v>5</v>
      </c>
      <c r="B8" s="98" t="str">
        <f>IF('Stats Men'!A56="","",'Stats Men'!A56)</f>
        <v>Andrew Jenks</v>
      </c>
      <c r="C8" s="98" t="str">
        <f>IF('Stats Men'!A56="","",'Stats Men'!$J$52)</f>
        <v>Moneymen</v>
      </c>
      <c r="D8" s="98">
        <f>IF('Stats Men'!A56="","",'Stats Men'!C56)</f>
        <v>161</v>
      </c>
      <c r="E8" s="106">
        <f>'Stats Men'!D56</f>
        <v>16</v>
      </c>
      <c r="F8" s="104">
        <f t="shared" si="0"/>
        <v>10.0625</v>
      </c>
    </row>
    <row r="9" spans="1:6" ht="13.8" x14ac:dyDescent="0.25">
      <c r="A9" s="98">
        <v>6</v>
      </c>
      <c r="B9" s="98" t="str">
        <f>IF('Stats Men'!A55="","",'Stats Men'!A55)</f>
        <v>Callahan Young</v>
      </c>
      <c r="C9" s="98" t="str">
        <f>IF('Stats Men'!A55="","",'Stats Men'!$J$52)</f>
        <v>Moneymen</v>
      </c>
      <c r="D9" s="98">
        <f>IF('Stats Men'!A55="","",'Stats Men'!C55)</f>
        <v>163</v>
      </c>
      <c r="E9" s="106">
        <f>'Stats Men'!D55</f>
        <v>16</v>
      </c>
      <c r="F9" s="104">
        <f t="shared" si="0"/>
        <v>10.1875</v>
      </c>
    </row>
    <row r="10" spans="1:6" ht="13.8" x14ac:dyDescent="0.25">
      <c r="A10" s="98">
        <v>7</v>
      </c>
      <c r="B10" s="98" t="str">
        <f>IF('Stats Men'!A69="","",'Stats Men'!A69)</f>
        <v>Oliver Pye</v>
      </c>
      <c r="C10" s="98" t="str">
        <f>IF('Stats Men'!A69="","",'Stats Men'!$J$62)</f>
        <v>Nova Scotia</v>
      </c>
      <c r="D10" s="98">
        <f>IF('Stats Men'!A69="","",'Stats Men'!C69)</f>
        <v>211</v>
      </c>
      <c r="E10" s="106">
        <f>'Stats Men'!D69</f>
        <v>14</v>
      </c>
      <c r="F10" s="104">
        <f t="shared" si="0"/>
        <v>15.071428571428571</v>
      </c>
    </row>
    <row r="11" spans="1:6" ht="13.8" x14ac:dyDescent="0.25">
      <c r="A11" s="98">
        <v>8</v>
      </c>
      <c r="B11" s="98" t="str">
        <f>IF('Stats Men'!A19="","",'Stats Men'!A19)</f>
        <v>Justin Lowrey</v>
      </c>
      <c r="C11" s="98" t="str">
        <f>IF('Stats Men'!A19="","",'Stats Men'!$J$12)</f>
        <v xml:space="preserve">All Blacks </v>
      </c>
      <c r="D11" s="98">
        <f>IF('Stats Men'!A19="","",'Stats Men'!C19)</f>
        <v>220</v>
      </c>
      <c r="E11" s="106">
        <f>'Stats Men'!D19</f>
        <v>12</v>
      </c>
      <c r="F11" s="104">
        <f t="shared" si="0"/>
        <v>18.333333333333332</v>
      </c>
    </row>
    <row r="12" spans="1:6" ht="13.8" x14ac:dyDescent="0.25">
      <c r="A12" s="98">
        <v>9</v>
      </c>
      <c r="B12" s="98" t="str">
        <f>IF('Stats Men'!A26="","",'Stats Men'!A26)</f>
        <v>Doug Ripley</v>
      </c>
      <c r="C12" s="98" t="str">
        <f>IF('Stats Men'!A26="","",'Stats Men'!$J$22)</f>
        <v>British Columbia</v>
      </c>
      <c r="D12" s="98">
        <f>IF('Stats Men'!A26="","",'Stats Men'!C26)</f>
        <v>221</v>
      </c>
      <c r="E12" s="106">
        <f>'Stats Men'!D26</f>
        <v>11</v>
      </c>
      <c r="F12" s="104">
        <f t="shared" si="0"/>
        <v>20.09090909090909</v>
      </c>
    </row>
    <row r="13" spans="1:6" ht="13.8" x14ac:dyDescent="0.25">
      <c r="A13" s="98">
        <v>10</v>
      </c>
      <c r="B13" s="98" t="str">
        <f>IF('Stats Men'!A67="","",'Stats Men'!A67)</f>
        <v>Peter Parsons</v>
      </c>
      <c r="C13" s="98" t="str">
        <f>IF('Stats Men'!A67="","",'Stats Men'!$J$62)</f>
        <v>Nova Scotia</v>
      </c>
      <c r="D13" s="98">
        <f>IF('Stats Men'!A67="","",'Stats Men'!C67)</f>
        <v>241</v>
      </c>
      <c r="E13" s="106">
        <f>'Stats Men'!D67</f>
        <v>10</v>
      </c>
      <c r="F13" s="104">
        <f t="shared" si="0"/>
        <v>24.1</v>
      </c>
    </row>
    <row r="14" spans="1:6" ht="13.8" x14ac:dyDescent="0.25">
      <c r="A14" s="98">
        <v>11</v>
      </c>
      <c r="B14" s="98" t="str">
        <f>IF('Stats Men'!A7="","",'Stats Men'!A7)</f>
        <v>Aron  Prevost</v>
      </c>
      <c r="C14" s="98" t="str">
        <f>IF('Stats Men'!A7="","",'Stats Men'!$J$2)</f>
        <v>Alberta</v>
      </c>
      <c r="D14" s="98">
        <f>IF('Stats Men'!A7="","",'Stats Men'!C7)</f>
        <v>226</v>
      </c>
      <c r="E14" s="106">
        <f>'Stats Men'!D7</f>
        <v>9</v>
      </c>
      <c r="F14" s="104">
        <f t="shared" si="0"/>
        <v>25.111111111111111</v>
      </c>
    </row>
    <row r="15" spans="1:6" ht="13.8" x14ac:dyDescent="0.25">
      <c r="A15" s="98">
        <v>12</v>
      </c>
      <c r="B15" s="98" t="str">
        <f>IF('Stats Men'!A68="","",'Stats Men'!A68)</f>
        <v>Simon Richard</v>
      </c>
      <c r="C15" s="98" t="str">
        <f>IF('Stats Men'!A68="","",'Stats Men'!$J$62)</f>
        <v>Nova Scotia</v>
      </c>
      <c r="D15" s="98">
        <f>IF('Stats Men'!A68="","",'Stats Men'!C68)</f>
        <v>107</v>
      </c>
      <c r="E15" s="106">
        <f>'Stats Men'!D68</f>
        <v>8</v>
      </c>
      <c r="F15" s="104">
        <f t="shared" si="0"/>
        <v>13.375</v>
      </c>
    </row>
    <row r="16" spans="1:6" ht="13.8" x14ac:dyDescent="0.25">
      <c r="A16" s="98">
        <v>13</v>
      </c>
      <c r="B16" s="98" t="str">
        <f>IF('Stats Men'!A37="","",'Stats Men'!A37)</f>
        <v>Jahron Black</v>
      </c>
      <c r="C16" s="98" t="str">
        <f>IF('Stats Men'!A37="","",'Stats Men'!$J$32)</f>
        <v>Knights</v>
      </c>
      <c r="D16" s="98">
        <f>IF('Stats Men'!A37="","",'Stats Men'!C37)</f>
        <v>83</v>
      </c>
      <c r="E16" s="106">
        <f>'Stats Men'!D37</f>
        <v>7</v>
      </c>
      <c r="F16" s="104">
        <f t="shared" si="0"/>
        <v>11.857142857142858</v>
      </c>
    </row>
    <row r="17" spans="1:6" ht="13.8" x14ac:dyDescent="0.25">
      <c r="A17" s="98">
        <v>14</v>
      </c>
      <c r="B17" s="98" t="str">
        <f>IF('Stats Men'!A74="","",'Stats Men'!A74)</f>
        <v>Josué Coudé</v>
      </c>
      <c r="C17" s="98" t="str">
        <f>IF('Stats Men'!A74="","",'Stats Men'!$J$72)</f>
        <v>Quebec</v>
      </c>
      <c r="D17" s="98">
        <f>IF('Stats Men'!A74="","",'Stats Men'!C74)</f>
        <v>132</v>
      </c>
      <c r="E17" s="106">
        <f>'Stats Men'!D74</f>
        <v>7</v>
      </c>
      <c r="F17" s="104">
        <f t="shared" si="0"/>
        <v>18.857142857142858</v>
      </c>
    </row>
    <row r="18" spans="1:6" ht="13.8" x14ac:dyDescent="0.25">
      <c r="A18" s="98">
        <v>15</v>
      </c>
      <c r="B18" s="98" t="str">
        <f>IF('Stats Men'!A24="","",'Stats Men'!A24)</f>
        <v>Ahmad Zeividavi</v>
      </c>
      <c r="C18" s="98" t="str">
        <f>IF('Stats Men'!A24="","",'Stats Men'!$J$22)</f>
        <v>British Columbia</v>
      </c>
      <c r="D18" s="98">
        <f>IF('Stats Men'!A24="","",'Stats Men'!C24)</f>
        <v>65</v>
      </c>
      <c r="E18" s="106">
        <f>'Stats Men'!D24</f>
        <v>5</v>
      </c>
      <c r="F18" s="104">
        <f t="shared" si="0"/>
        <v>13</v>
      </c>
    </row>
    <row r="19" spans="1:6" ht="13.8" x14ac:dyDescent="0.25">
      <c r="A19" s="98">
        <v>16</v>
      </c>
      <c r="B19" s="98" t="str">
        <f>IF('Stats Men'!A25="","",'Stats Men'!A25)</f>
        <v>John Tee</v>
      </c>
      <c r="C19" s="98" t="str">
        <f>IF('Stats Men'!A25="","",'Stats Men'!$J$22)</f>
        <v>British Columbia</v>
      </c>
      <c r="D19" s="98">
        <f>IF('Stats Men'!A25="","",'Stats Men'!C25)</f>
        <v>12</v>
      </c>
      <c r="E19" s="106">
        <f>'Stats Men'!D25</f>
        <v>4</v>
      </c>
      <c r="F19" s="104">
        <f t="shared" si="0"/>
        <v>3</v>
      </c>
    </row>
    <row r="20" spans="1:6" ht="13.8" x14ac:dyDescent="0.25">
      <c r="A20" s="98">
        <v>17</v>
      </c>
      <c r="B20" s="98" t="str">
        <f>IF('Stats Men'!A35="","",'Stats Men'!A35)</f>
        <v>Devin  Bullock</v>
      </c>
      <c r="C20" s="98" t="str">
        <f>IF('Stats Men'!A35="","",'Stats Men'!$J$32)</f>
        <v>Knights</v>
      </c>
      <c r="D20" s="98">
        <f>IF('Stats Men'!A35="","",'Stats Men'!C35)</f>
        <v>76</v>
      </c>
      <c r="E20" s="106">
        <f>'Stats Men'!D35</f>
        <v>4</v>
      </c>
      <c r="F20" s="104">
        <f t="shared" si="0"/>
        <v>19</v>
      </c>
    </row>
    <row r="21" spans="1:6" ht="13.8" x14ac:dyDescent="0.25">
      <c r="A21" s="98">
        <v>18</v>
      </c>
      <c r="B21" s="98" t="str">
        <f>IF('Stats Men'!A36="","",'Stats Men'!A36)</f>
        <v>Lamar Brown</v>
      </c>
      <c r="C21" s="98" t="str">
        <f>IF('Stats Men'!A36="","",'Stats Men'!$J$32)</f>
        <v>Knights</v>
      </c>
      <c r="D21" s="98">
        <f>IF('Stats Men'!A36="","",'Stats Men'!C36)</f>
        <v>104</v>
      </c>
      <c r="E21" s="106">
        <f>'Stats Men'!D36</f>
        <v>4</v>
      </c>
      <c r="F21" s="104">
        <f t="shared" si="0"/>
        <v>26</v>
      </c>
    </row>
    <row r="22" spans="1:6" ht="13.8" x14ac:dyDescent="0.25">
      <c r="A22" s="98">
        <v>19</v>
      </c>
      <c r="B22" s="98" t="str">
        <f>IF('Stats Men'!A54="","",'Stats Men'!A54)</f>
        <v>Victor Hokapian</v>
      </c>
      <c r="C22" s="98" t="str">
        <f>IF('Stats Men'!A54="","",'Stats Men'!$J$52)</f>
        <v>Moneymen</v>
      </c>
      <c r="D22" s="98">
        <f>IF('Stats Men'!A54="","",'Stats Men'!C54)</f>
        <v>26</v>
      </c>
      <c r="E22" s="106">
        <f>'Stats Men'!D54</f>
        <v>3</v>
      </c>
      <c r="F22" s="104">
        <f t="shared" si="0"/>
        <v>8.6666666666666661</v>
      </c>
    </row>
    <row r="23" spans="1:6" ht="13.8" x14ac:dyDescent="0.25">
      <c r="A23" s="98">
        <v>20</v>
      </c>
      <c r="B23" s="98" t="str">
        <f>IF('Stats Men'!A38="","",'Stats Men'!A38)</f>
        <v>Brandohn Gabbert</v>
      </c>
      <c r="C23" s="98" t="str">
        <f>IF('Stats Men'!A38="","",'Stats Men'!$J$32)</f>
        <v>Knights</v>
      </c>
      <c r="D23" s="98">
        <f>IF('Stats Men'!A38="","",'Stats Men'!C38)</f>
        <v>55</v>
      </c>
      <c r="E23" s="106">
        <f>'Stats Men'!D38</f>
        <v>3</v>
      </c>
      <c r="F23" s="104">
        <f t="shared" si="0"/>
        <v>18.333333333333332</v>
      </c>
    </row>
    <row r="24" spans="1:6" ht="13.8" x14ac:dyDescent="0.25">
      <c r="A24" s="98">
        <v>21</v>
      </c>
      <c r="B24" s="98" t="str">
        <f>IF('Stats Men'!A18="","",'Stats Men'!A18)</f>
        <v>Kyle Brunet</v>
      </c>
      <c r="C24" s="98" t="str">
        <f>IF('Stats Men'!A18="","",'Stats Men'!$J$12)</f>
        <v xml:space="preserve">All Blacks </v>
      </c>
      <c r="D24" s="98">
        <f>IF('Stats Men'!A18="","",'Stats Men'!C18)</f>
        <v>85</v>
      </c>
      <c r="E24" s="106">
        <f>'Stats Men'!D18</f>
        <v>3</v>
      </c>
      <c r="F24" s="104">
        <f t="shared" si="0"/>
        <v>28.333333333333332</v>
      </c>
    </row>
    <row r="25" spans="1:6" ht="13.8" x14ac:dyDescent="0.25">
      <c r="A25" s="98">
        <v>22</v>
      </c>
      <c r="B25" s="98" t="str">
        <f>IF('Stats Men'!A4="","",'Stats Men'!A4)</f>
        <v>Aron Ghebreyohannes</v>
      </c>
      <c r="C25" s="98" t="str">
        <f>IF('Stats Men'!A4="","",'Stats Men'!$J$2)</f>
        <v>Alberta</v>
      </c>
      <c r="D25" s="98">
        <f>IF('Stats Men'!A4="","",'Stats Men'!C4)</f>
        <v>100</v>
      </c>
      <c r="E25" s="106">
        <f>'Stats Men'!D4</f>
        <v>3</v>
      </c>
      <c r="F25" s="104">
        <f t="shared" si="0"/>
        <v>33.333333333333336</v>
      </c>
    </row>
    <row r="26" spans="1:6" ht="13.8" x14ac:dyDescent="0.25">
      <c r="A26" s="98">
        <v>23</v>
      </c>
      <c r="B26" s="98" t="str">
        <f>IF('Stats Men'!A76="","",'Stats Men'!A76)</f>
        <v>Rakibul  Karim</v>
      </c>
      <c r="C26" s="98" t="str">
        <f>IF('Stats Men'!A76="","",'Stats Men'!$J$72)</f>
        <v>Quebec</v>
      </c>
      <c r="D26" s="98">
        <f>IF('Stats Men'!A76="","",'Stats Men'!C76)</f>
        <v>36</v>
      </c>
      <c r="E26" s="106">
        <f>'Stats Men'!D76</f>
        <v>2</v>
      </c>
      <c r="F26" s="104">
        <f t="shared" si="0"/>
        <v>18</v>
      </c>
    </row>
    <row r="27" spans="1:6" ht="13.8" x14ac:dyDescent="0.25">
      <c r="A27" s="98">
        <v>24</v>
      </c>
      <c r="B27" s="98" t="str">
        <f>IF('Stats Men'!A39="","",'Stats Men'!A39)</f>
        <v>Josh Schwartz</v>
      </c>
      <c r="C27" s="98" t="str">
        <f>IF('Stats Men'!A39="","",'Stats Men'!$J$32)</f>
        <v>Knights</v>
      </c>
      <c r="D27" s="98">
        <f>IF('Stats Men'!A39="","",'Stats Men'!C39)</f>
        <v>8</v>
      </c>
      <c r="E27" s="106">
        <f>'Stats Men'!D39</f>
        <v>1</v>
      </c>
      <c r="F27" s="104">
        <f t="shared" si="0"/>
        <v>8</v>
      </c>
    </row>
    <row r="28" spans="1:6" ht="13.8" x14ac:dyDescent="0.25">
      <c r="A28" s="98">
        <v>25</v>
      </c>
      <c r="B28" s="98" t="str">
        <f>IF('Stats Men'!A65="","",'Stats Men'!A65)</f>
        <v>Mason Smith</v>
      </c>
      <c r="C28" s="98" t="str">
        <f>IF('Stats Men'!A65="","",'Stats Men'!$J$62)</f>
        <v>Nova Scotia</v>
      </c>
      <c r="D28" s="98">
        <f>IF('Stats Men'!A65="","",'Stats Men'!C65)</f>
        <v>18</v>
      </c>
      <c r="E28" s="106">
        <f>'Stats Men'!D65</f>
        <v>1</v>
      </c>
      <c r="F28" s="104">
        <f t="shared" si="0"/>
        <v>18</v>
      </c>
    </row>
    <row r="29" spans="1:6" ht="13.8" x14ac:dyDescent="0.25">
      <c r="A29" s="98">
        <v>26</v>
      </c>
      <c r="B29" s="98" t="str">
        <f>IF('Stats Men'!A5="","",'Stats Men'!A5)</f>
        <v>Paul McKnight</v>
      </c>
      <c r="C29" s="98" t="str">
        <f>IF('Stats Men'!A5="","",'Stats Men'!$J$2)</f>
        <v>Alberta</v>
      </c>
      <c r="D29" s="98">
        <f>IF('Stats Men'!A5="","",'Stats Men'!C5)</f>
        <v>19</v>
      </c>
      <c r="E29" s="106">
        <f>'Stats Men'!D5</f>
        <v>1</v>
      </c>
      <c r="F29" s="104">
        <f t="shared" si="0"/>
        <v>19</v>
      </c>
    </row>
    <row r="30" spans="1:6" ht="13.8" x14ac:dyDescent="0.25">
      <c r="A30" s="98">
        <v>27</v>
      </c>
      <c r="B30" s="98" t="str">
        <f>IF('Stats Men'!A45="","",'Stats Men'!A45)</f>
        <v>Gerry Richard</v>
      </c>
      <c r="C30" s="98" t="str">
        <f>IF('Stats Men'!A45="","",'Stats Men'!$J$42)</f>
        <v>Manitoba</v>
      </c>
      <c r="D30" s="98">
        <f>IF('Stats Men'!A45="","",'Stats Men'!C45)</f>
        <v>45</v>
      </c>
      <c r="E30" s="106">
        <f>'Stats Men'!D45</f>
        <v>1</v>
      </c>
      <c r="F30" s="104">
        <f t="shared" si="0"/>
        <v>45</v>
      </c>
    </row>
    <row r="31" spans="1:6" ht="13.8" x14ac:dyDescent="0.25">
      <c r="A31" s="98">
        <v>28</v>
      </c>
      <c r="B31" s="98" t="str">
        <f>IF('Stats Men'!A47="","",'Stats Men'!A47)</f>
        <v>TJ McKinney</v>
      </c>
      <c r="C31" s="98" t="str">
        <f>IF('Stats Men'!A47="","",'Stats Men'!$J$42)</f>
        <v>Manitoba</v>
      </c>
      <c r="D31" s="98">
        <f>IF('Stats Men'!A47="","",'Stats Men'!C47)</f>
        <v>54</v>
      </c>
      <c r="E31" s="106">
        <f>'Stats Men'!D47</f>
        <v>1</v>
      </c>
      <c r="F31" s="104">
        <f t="shared" si="0"/>
        <v>54</v>
      </c>
    </row>
    <row r="32" spans="1:6" ht="13.8" x14ac:dyDescent="0.25">
      <c r="A32" s="98">
        <v>29</v>
      </c>
      <c r="B32" s="98" t="str">
        <f>IF('Stats Men'!A15="","",'Stats Men'!A15)</f>
        <v>Brandon King</v>
      </c>
      <c r="C32" s="98" t="str">
        <f>IF('Stats Men'!A15="","",'Stats Men'!$J$12)</f>
        <v xml:space="preserve">All Blacks </v>
      </c>
      <c r="D32" s="98">
        <f>IF('Stats Men'!A15="","",'Stats Men'!C15)</f>
        <v>60</v>
      </c>
      <c r="E32" s="106">
        <f>'Stats Men'!D15</f>
        <v>1</v>
      </c>
      <c r="F32" s="104">
        <f t="shared" si="0"/>
        <v>60</v>
      </c>
    </row>
    <row r="33" spans="1:6" ht="13.8" x14ac:dyDescent="0.25">
      <c r="A33" s="98">
        <v>30</v>
      </c>
      <c r="B33" s="98" t="str">
        <f>IF('Stats Men'!A44="","",'Stats Men'!A44)</f>
        <v>Stephen McKinney</v>
      </c>
      <c r="C33" s="98" t="str">
        <f>IF('Stats Men'!A44="","",'Stats Men'!$J$42)</f>
        <v>Manitoba</v>
      </c>
      <c r="D33" s="98">
        <f>IF('Stats Men'!A44="","",'Stats Men'!C44)</f>
        <v>63</v>
      </c>
      <c r="E33" s="106">
        <f>'Stats Men'!D44</f>
        <v>1</v>
      </c>
      <c r="F33" s="104">
        <f t="shared" si="0"/>
        <v>63</v>
      </c>
    </row>
    <row r="34" spans="1:6" ht="13.8" x14ac:dyDescent="0.25">
      <c r="A34" s="98">
        <v>31</v>
      </c>
      <c r="B34" s="98" t="str">
        <f>IF('Stats Men'!A66="","",'Stats Men'!A66)</f>
        <v>John Courtney</v>
      </c>
      <c r="C34" s="98" t="str">
        <f>IF('Stats Men'!A66="","",'Stats Men'!$J$62)</f>
        <v>Nova Scotia</v>
      </c>
      <c r="D34" s="98">
        <f>IF('Stats Men'!A66="","",'Stats Men'!C66)</f>
        <v>0</v>
      </c>
      <c r="E34" s="106">
        <f>'Stats Men'!D66</f>
        <v>0</v>
      </c>
      <c r="F34" s="104" t="str">
        <f t="shared" si="0"/>
        <v/>
      </c>
    </row>
    <row r="35" spans="1:6" ht="13.8" x14ac:dyDescent="0.25">
      <c r="A35" s="98">
        <v>32</v>
      </c>
      <c r="B35" s="98" t="str">
        <f>IF('Stats Men'!A8="","",'Stats Men'!A8)</f>
        <v>Brandon Hicks</v>
      </c>
      <c r="C35" s="98" t="str">
        <f>IF('Stats Men'!A8="","",'Stats Men'!$J$2)</f>
        <v>Alberta</v>
      </c>
      <c r="D35" s="98">
        <f>IF('Stats Men'!A8="","",'Stats Men'!C8)</f>
        <v>1</v>
      </c>
      <c r="E35" s="106">
        <f>'Stats Men'!D8</f>
        <v>0</v>
      </c>
      <c r="F35" s="104" t="str">
        <f t="shared" si="0"/>
        <v/>
      </c>
    </row>
    <row r="36" spans="1:6" ht="13.8" x14ac:dyDescent="0.25">
      <c r="A36" s="98">
        <v>33</v>
      </c>
      <c r="B36" s="98" t="str">
        <f>IF('Stats Men'!A34="","",'Stats Men'!A34)</f>
        <v>Alphonso McFaden</v>
      </c>
      <c r="C36" s="98" t="str">
        <f>IF('Stats Men'!A34="","",'Stats Men'!$J$32)</f>
        <v>Knights</v>
      </c>
      <c r="D36" s="98">
        <f>IF('Stats Men'!A34="","",'Stats Men'!C34)</f>
        <v>1</v>
      </c>
      <c r="E36" s="106">
        <f>'Stats Men'!D34</f>
        <v>0</v>
      </c>
      <c r="F36" s="104" t="str">
        <f t="shared" si="0"/>
        <v/>
      </c>
    </row>
    <row r="37" spans="1:6" ht="13.8" x14ac:dyDescent="0.25">
      <c r="A37" s="98">
        <v>34</v>
      </c>
      <c r="B37" s="98" t="str">
        <f>IF('Stats Men'!A64="","",'Stats Men'!A64)</f>
        <v>Yvon Clement</v>
      </c>
      <c r="C37" s="98" t="str">
        <f>IF('Stats Men'!A64="","",'Stats Men'!$J$62)</f>
        <v>Nova Scotia</v>
      </c>
      <c r="D37" s="98">
        <f>IF('Stats Men'!A64="","",'Stats Men'!C64)</f>
        <v>3</v>
      </c>
      <c r="E37" s="106">
        <f>'Stats Men'!D64</f>
        <v>0</v>
      </c>
      <c r="F37" s="104" t="str">
        <f t="shared" si="0"/>
        <v/>
      </c>
    </row>
    <row r="38" spans="1:6" ht="13.8" x14ac:dyDescent="0.25">
      <c r="A38" s="98">
        <v>35</v>
      </c>
      <c r="B38" s="98" t="str">
        <f>IF('Stats Men'!A17="","",'Stats Men'!A17)</f>
        <v>Brice Parker</v>
      </c>
      <c r="C38" s="98" t="str">
        <f>IF('Stats Men'!A17="","",'Stats Men'!$J$12)</f>
        <v xml:space="preserve">All Blacks </v>
      </c>
      <c r="D38" s="98">
        <f>IF('Stats Men'!A17="","",'Stats Men'!C17)</f>
        <v>6</v>
      </c>
      <c r="E38" s="106">
        <f>'Stats Men'!D17</f>
        <v>0</v>
      </c>
      <c r="F38" s="104" t="str">
        <f t="shared" si="0"/>
        <v/>
      </c>
    </row>
    <row r="39" spans="1:6" ht="13.8" x14ac:dyDescent="0.25">
      <c r="A39" s="98">
        <v>36</v>
      </c>
      <c r="B39" s="98" t="str">
        <f>IF('Stats Men'!A16="","",'Stats Men'!A16)</f>
        <v>Tony Fraser</v>
      </c>
      <c r="C39" s="98" t="str">
        <f>IF('Stats Men'!A16="","",'Stats Men'!$J$12)</f>
        <v xml:space="preserve">All Blacks </v>
      </c>
      <c r="D39" s="98">
        <f>IF('Stats Men'!A16="","",'Stats Men'!C16)</f>
        <v>10</v>
      </c>
      <c r="E39" s="106">
        <f>'Stats Men'!D16</f>
        <v>0</v>
      </c>
      <c r="F39" s="104" t="str">
        <f t="shared" si="0"/>
        <v/>
      </c>
    </row>
    <row r="40" spans="1:6" ht="13.8" x14ac:dyDescent="0.25">
      <c r="A40" s="98">
        <v>37</v>
      </c>
      <c r="B40" s="98" t="str">
        <f>IF('Stats Men'!A77="","",'Stats Men'!A77)</f>
        <v>Simon Tremblay</v>
      </c>
      <c r="C40" s="98" t="str">
        <f>IF('Stats Men'!A77="","",'Stats Men'!$J$72)</f>
        <v>Quebec</v>
      </c>
      <c r="D40" s="98">
        <f>IF('Stats Men'!A77="","",'Stats Men'!C77)</f>
        <v>10</v>
      </c>
      <c r="E40" s="106">
        <f>'Stats Men'!D77</f>
        <v>0</v>
      </c>
      <c r="F40" s="104" t="str">
        <f t="shared" si="0"/>
        <v/>
      </c>
    </row>
    <row r="41" spans="1:6" ht="13.8" x14ac:dyDescent="0.25">
      <c r="A41" s="98">
        <v>38</v>
      </c>
      <c r="B41" s="98" t="str">
        <f>IF('Stats Men'!A46="","",'Stats Men'!A46)</f>
        <v>Alan Bridgeman</v>
      </c>
      <c r="C41" s="98" t="str">
        <f>IF('Stats Men'!A46="","",'Stats Men'!$J$42)</f>
        <v>Manitoba</v>
      </c>
      <c r="D41" s="98">
        <f>IF('Stats Men'!A46="","",'Stats Men'!C46)</f>
        <v>22</v>
      </c>
      <c r="E41" s="106">
        <f>'Stats Men'!D46</f>
        <v>0</v>
      </c>
      <c r="F41" s="104" t="str">
        <f t="shared" si="0"/>
        <v/>
      </c>
    </row>
    <row r="42" spans="1:6" x14ac:dyDescent="0.25">
      <c r="A42" s="344" t="s">
        <v>337</v>
      </c>
      <c r="C42"/>
    </row>
    <row r="43" spans="1:6" x14ac:dyDescent="0.25">
      <c r="C43"/>
    </row>
    <row r="44" spans="1:6" x14ac:dyDescent="0.25">
      <c r="C44"/>
    </row>
    <row r="45" spans="1:6" x14ac:dyDescent="0.25">
      <c r="C45"/>
    </row>
    <row r="46" spans="1:6" x14ac:dyDescent="0.25">
      <c r="C46"/>
    </row>
    <row r="47" spans="1:6" x14ac:dyDescent="0.25">
      <c r="C47"/>
    </row>
    <row r="48" spans="1:6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1:3" x14ac:dyDescent="0.25">
      <c r="C65"/>
    </row>
    <row r="66" spans="1:3" x14ac:dyDescent="0.25">
      <c r="C66"/>
    </row>
    <row r="67" spans="1:3" x14ac:dyDescent="0.25">
      <c r="C67"/>
    </row>
    <row r="68" spans="1:3" x14ac:dyDescent="0.25">
      <c r="C68"/>
    </row>
    <row r="69" spans="1:3" x14ac:dyDescent="0.25">
      <c r="C69"/>
    </row>
    <row r="70" spans="1:3" x14ac:dyDescent="0.25">
      <c r="C70"/>
    </row>
    <row r="71" spans="1:3" x14ac:dyDescent="0.25">
      <c r="C71"/>
    </row>
    <row r="72" spans="1:3" x14ac:dyDescent="0.25">
      <c r="C72"/>
    </row>
    <row r="73" spans="1:3" x14ac:dyDescent="0.25">
      <c r="A73" s="15" t="s">
        <v>234</v>
      </c>
      <c r="C73"/>
    </row>
    <row r="74" spans="1:3" x14ac:dyDescent="0.25">
      <c r="C74"/>
    </row>
    <row r="75" spans="1:3" x14ac:dyDescent="0.25">
      <c r="C75"/>
    </row>
    <row r="76" spans="1:3" x14ac:dyDescent="0.25">
      <c r="C76"/>
    </row>
    <row r="77" spans="1:3" x14ac:dyDescent="0.25">
      <c r="C77"/>
    </row>
    <row r="78" spans="1:3" x14ac:dyDescent="0.25">
      <c r="C78"/>
    </row>
    <row r="79" spans="1:3" x14ac:dyDescent="0.25">
      <c r="C79"/>
    </row>
    <row r="80" spans="1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</sheetData>
  <sheetProtection password="E1B5" sheet="1" objects="1" scenarios="1" sort="0"/>
  <sortState ref="B4:F51">
    <sortCondition descending="1" ref="E4:E51"/>
    <sortCondition ref="F4:F51"/>
    <sortCondition ref="D4:D51"/>
  </sortState>
  <phoneticPr fontId="8" type="noConversion"/>
  <printOptions horizontalCentered="1"/>
  <pageMargins left="0.39370078740157483" right="0.39370078740157483" top="0.39370078740157483" bottom="0.19685039370078741" header="0.31496062992125984" footer="0.31496062992125984"/>
  <pageSetup orientation="landscape" r:id="rId1"/>
  <headerFooter alignWithMargins="0"/>
  <rowBreaks count="1" manualBreakCount="1">
    <brk id="26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BK82"/>
  <sheetViews>
    <sheetView zoomScale="80" zoomScaleNormal="80" zoomScaleSheetLayoutView="85" zoomScalePageLayoutView="73" workbookViewId="0"/>
  </sheetViews>
  <sheetFormatPr baseColWidth="10" defaultColWidth="11.44140625" defaultRowHeight="13.2" x14ac:dyDescent="0.25"/>
  <cols>
    <col min="1" max="1" width="23.6640625" style="11" customWidth="1"/>
    <col min="2" max="2" width="3.33203125" style="11" customWidth="1"/>
    <col min="3" max="4" width="12.6640625" style="11" customWidth="1"/>
    <col min="5" max="6" width="16.6640625" style="11" customWidth="1"/>
    <col min="7" max="8" width="16.6640625" style="13" customWidth="1"/>
    <col min="9" max="9" width="2.6640625" style="112" customWidth="1"/>
    <col min="10" max="10" width="23.6640625" style="14" customWidth="1"/>
    <col min="11" max="14" width="4.6640625" style="14" customWidth="1"/>
    <col min="15" max="16" width="6.6640625" style="16" customWidth="1"/>
    <col min="17" max="17" width="2.6640625" style="112" customWidth="1"/>
    <col min="18" max="21" width="4.6640625" style="14" customWidth="1"/>
    <col min="22" max="23" width="6.6640625" style="16" customWidth="1"/>
    <col min="24" max="24" width="2.6640625" style="112" customWidth="1"/>
    <col min="25" max="28" width="4.6640625" style="14" customWidth="1"/>
    <col min="29" max="30" width="6.6640625" style="16" customWidth="1"/>
    <col min="31" max="31" width="2.6640625" style="112" customWidth="1"/>
    <col min="32" max="35" width="4.6640625" style="14" customWidth="1"/>
    <col min="36" max="37" width="6.6640625" style="16" customWidth="1"/>
    <col min="38" max="38" width="2.6640625" style="112" customWidth="1"/>
    <col min="39" max="42" width="4.6640625" style="14" customWidth="1"/>
    <col min="43" max="44" width="6.6640625" style="16" customWidth="1"/>
    <col min="45" max="45" width="2.6640625" style="112" customWidth="1"/>
    <col min="46" max="49" width="4.6640625" style="14" customWidth="1"/>
    <col min="50" max="51" width="6.6640625" style="16" customWidth="1"/>
    <col min="52" max="63" width="11.5546875" customWidth="1"/>
    <col min="64" max="16384" width="11.44140625" style="14"/>
  </cols>
  <sheetData>
    <row r="1" spans="1:63" s="11" customFormat="1" ht="33" customHeight="1" thickBot="1" x14ac:dyDescent="0.3">
      <c r="A1" s="107" t="s">
        <v>76</v>
      </c>
      <c r="B1" s="111"/>
      <c r="C1" s="108"/>
      <c r="D1" s="108"/>
      <c r="E1" s="108"/>
      <c r="F1" s="108"/>
      <c r="G1" s="108"/>
      <c r="H1" s="109"/>
      <c r="I1" s="128"/>
      <c r="J1" s="129" t="s">
        <v>23</v>
      </c>
      <c r="K1" s="130"/>
      <c r="L1" s="130"/>
      <c r="M1" s="130"/>
      <c r="N1" s="130"/>
      <c r="O1" s="131"/>
      <c r="P1" s="131"/>
      <c r="Q1" s="128"/>
      <c r="R1" s="129" t="s">
        <v>23</v>
      </c>
      <c r="S1" s="130"/>
      <c r="T1" s="130"/>
      <c r="U1" s="130"/>
      <c r="V1" s="131"/>
      <c r="W1" s="131"/>
      <c r="X1" s="128"/>
      <c r="Y1" s="129" t="s">
        <v>23</v>
      </c>
      <c r="Z1" s="130"/>
      <c r="AA1" s="130"/>
      <c r="AB1" s="130"/>
      <c r="AC1" s="131"/>
      <c r="AD1" s="131"/>
      <c r="AE1" s="128"/>
      <c r="AF1" s="129" t="s">
        <v>139</v>
      </c>
      <c r="AG1" s="130"/>
      <c r="AH1" s="130"/>
      <c r="AI1" s="130"/>
      <c r="AJ1" s="131"/>
      <c r="AK1" s="131"/>
      <c r="AL1" s="128"/>
      <c r="AM1" s="129" t="s">
        <v>140</v>
      </c>
      <c r="AN1" s="132"/>
      <c r="AO1" s="132"/>
      <c r="AP1" s="132"/>
      <c r="AQ1" s="133"/>
      <c r="AR1" s="133"/>
      <c r="AS1" s="128"/>
      <c r="AT1" s="129" t="s">
        <v>22</v>
      </c>
      <c r="AU1" s="132"/>
      <c r="AV1" s="132"/>
      <c r="AW1" s="132"/>
      <c r="AX1" s="133"/>
      <c r="AY1" s="133"/>
      <c r="AZ1"/>
      <c r="BA1"/>
      <c r="BB1"/>
      <c r="BC1"/>
      <c r="BD1"/>
      <c r="BE1"/>
      <c r="BF1"/>
      <c r="BG1"/>
      <c r="BH1"/>
      <c r="BI1"/>
      <c r="BJ1"/>
      <c r="BK1"/>
    </row>
    <row r="2" spans="1:63" s="12" customFormat="1" ht="14.4" thickBot="1" x14ac:dyDescent="0.3">
      <c r="A2" s="363" t="s">
        <v>125</v>
      </c>
      <c r="B2" s="363"/>
      <c r="C2" s="364"/>
      <c r="D2" s="364"/>
      <c r="E2" s="364"/>
      <c r="F2" s="364"/>
      <c r="G2" s="364"/>
      <c r="H2" s="364"/>
      <c r="I2" s="128"/>
      <c r="J2" s="134" t="s">
        <v>10</v>
      </c>
      <c r="K2" s="135" t="s">
        <v>16</v>
      </c>
      <c r="L2" s="134" t="s">
        <v>83</v>
      </c>
      <c r="M2" s="135"/>
      <c r="N2" s="135"/>
      <c r="O2" s="134" t="s">
        <v>136</v>
      </c>
      <c r="P2" s="136"/>
      <c r="Q2" s="128"/>
      <c r="R2" s="135" t="s">
        <v>16</v>
      </c>
      <c r="S2" s="134" t="s">
        <v>79</v>
      </c>
      <c r="T2" s="135"/>
      <c r="U2" s="135"/>
      <c r="V2" s="134" t="s">
        <v>137</v>
      </c>
      <c r="W2" s="136"/>
      <c r="X2" s="128"/>
      <c r="Y2" s="135" t="s">
        <v>16</v>
      </c>
      <c r="Z2" s="134" t="s">
        <v>27</v>
      </c>
      <c r="AA2" s="135"/>
      <c r="AB2" s="135"/>
      <c r="AC2" s="134" t="s">
        <v>138</v>
      </c>
      <c r="AD2" s="136"/>
      <c r="AE2" s="128"/>
      <c r="AF2" s="135" t="s">
        <v>16</v>
      </c>
      <c r="AG2" s="134" t="s">
        <v>9</v>
      </c>
      <c r="AH2" s="135"/>
      <c r="AI2" s="135"/>
      <c r="AJ2" s="134" t="s">
        <v>280</v>
      </c>
      <c r="AK2" s="136"/>
      <c r="AL2" s="128"/>
      <c r="AM2" s="135" t="s">
        <v>16</v>
      </c>
      <c r="AN2" s="134" t="s">
        <v>314</v>
      </c>
      <c r="AO2" s="135"/>
      <c r="AP2" s="135"/>
      <c r="AQ2" s="134" t="s">
        <v>313</v>
      </c>
      <c r="AR2" s="136"/>
      <c r="AS2" s="128"/>
      <c r="AT2" s="135" t="s">
        <v>16</v>
      </c>
      <c r="AU2" s="134" t="s">
        <v>27</v>
      </c>
      <c r="AV2" s="135"/>
      <c r="AW2" s="135"/>
      <c r="AX2" s="134" t="s">
        <v>315</v>
      </c>
      <c r="AY2" s="136"/>
      <c r="AZ2"/>
      <c r="BA2"/>
      <c r="BB2"/>
      <c r="BC2"/>
      <c r="BD2"/>
      <c r="BE2"/>
      <c r="BF2"/>
      <c r="BG2"/>
      <c r="BH2"/>
      <c r="BI2"/>
      <c r="BJ2"/>
      <c r="BK2"/>
    </row>
    <row r="3" spans="1:63" s="11" customFormat="1" ht="40.200000000000003" thickBot="1" x14ac:dyDescent="0.3">
      <c r="A3" s="127" t="s">
        <v>0</v>
      </c>
      <c r="B3" s="2" t="s">
        <v>73</v>
      </c>
      <c r="C3" s="2" t="s">
        <v>1</v>
      </c>
      <c r="D3" s="2" t="s">
        <v>4</v>
      </c>
      <c r="E3" s="2" t="s">
        <v>2</v>
      </c>
      <c r="F3" s="2" t="s">
        <v>3</v>
      </c>
      <c r="G3" s="17" t="s">
        <v>7</v>
      </c>
      <c r="H3" s="103" t="s">
        <v>6</v>
      </c>
      <c r="I3" s="128"/>
      <c r="J3" s="137" t="s">
        <v>0</v>
      </c>
      <c r="K3" s="138" t="s">
        <v>14</v>
      </c>
      <c r="L3" s="138" t="s">
        <v>13</v>
      </c>
      <c r="M3" s="138" t="s">
        <v>12</v>
      </c>
      <c r="N3" s="139" t="s">
        <v>20</v>
      </c>
      <c r="O3" s="140" t="s">
        <v>21</v>
      </c>
      <c r="P3" s="140" t="s">
        <v>15</v>
      </c>
      <c r="Q3" s="128"/>
      <c r="R3" s="138" t="s">
        <v>14</v>
      </c>
      <c r="S3" s="138" t="s">
        <v>13</v>
      </c>
      <c r="T3" s="138" t="s">
        <v>12</v>
      </c>
      <c r="U3" s="139" t="s">
        <v>20</v>
      </c>
      <c r="V3" s="140" t="s">
        <v>21</v>
      </c>
      <c r="W3" s="140" t="s">
        <v>15</v>
      </c>
      <c r="X3" s="128"/>
      <c r="Y3" s="138" t="s">
        <v>14</v>
      </c>
      <c r="Z3" s="138" t="s">
        <v>13</v>
      </c>
      <c r="AA3" s="138" t="s">
        <v>12</v>
      </c>
      <c r="AB3" s="139" t="s">
        <v>20</v>
      </c>
      <c r="AC3" s="140" t="s">
        <v>21</v>
      </c>
      <c r="AD3" s="140" t="s">
        <v>15</v>
      </c>
      <c r="AE3" s="128"/>
      <c r="AF3" s="138" t="s">
        <v>14</v>
      </c>
      <c r="AG3" s="138" t="s">
        <v>13</v>
      </c>
      <c r="AH3" s="138" t="s">
        <v>12</v>
      </c>
      <c r="AI3" s="139" t="s">
        <v>20</v>
      </c>
      <c r="AJ3" s="140" t="s">
        <v>21</v>
      </c>
      <c r="AK3" s="140" t="s">
        <v>15</v>
      </c>
      <c r="AL3" s="128"/>
      <c r="AM3" s="138" t="s">
        <v>14</v>
      </c>
      <c r="AN3" s="138" t="s">
        <v>13</v>
      </c>
      <c r="AO3" s="138" t="s">
        <v>12</v>
      </c>
      <c r="AP3" s="139" t="s">
        <v>20</v>
      </c>
      <c r="AQ3" s="140" t="s">
        <v>21</v>
      </c>
      <c r="AR3" s="140" t="s">
        <v>15</v>
      </c>
      <c r="AS3" s="128"/>
      <c r="AT3" s="138" t="s">
        <v>14</v>
      </c>
      <c r="AU3" s="138" t="s">
        <v>13</v>
      </c>
      <c r="AV3" s="138" t="s">
        <v>12</v>
      </c>
      <c r="AW3" s="139" t="s">
        <v>20</v>
      </c>
      <c r="AX3" s="140" t="s">
        <v>21</v>
      </c>
      <c r="AY3" s="140" t="s">
        <v>15</v>
      </c>
      <c r="AZ3"/>
      <c r="BA3"/>
      <c r="BB3"/>
      <c r="BC3"/>
      <c r="BD3"/>
      <c r="BE3"/>
      <c r="BF3"/>
      <c r="BG3"/>
      <c r="BH3"/>
      <c r="BI3"/>
      <c r="BJ3"/>
      <c r="BK3"/>
    </row>
    <row r="4" spans="1:63" s="11" customFormat="1" ht="13.8" thickBot="1" x14ac:dyDescent="0.3">
      <c r="A4" s="141" t="s">
        <v>211</v>
      </c>
      <c r="B4" s="142">
        <v>2</v>
      </c>
      <c r="C4" s="110">
        <f>K4+R4+Y4+AF4+AM4+AT4</f>
        <v>100</v>
      </c>
      <c r="D4" s="110">
        <f>L4+S4+Z4+AG4+AN4+AU4</f>
        <v>3</v>
      </c>
      <c r="E4" s="110">
        <f>M4+T4+AA4+AH4+AO4+AV4</f>
        <v>3</v>
      </c>
      <c r="F4" s="110">
        <f>N4+U4+AB4+AI4+AP4+AW4</f>
        <v>1</v>
      </c>
      <c r="G4" s="143">
        <f t="shared" ref="G4:G9" si="0">IF($C$11=0,0,C4/$C$11)</f>
        <v>0.18450184501845018</v>
      </c>
      <c r="H4" s="143">
        <f t="shared" ref="H4:H10" si="1">IF($D$11=0,0,D4/$D$11)</f>
        <v>8.3333333333333329E-2</v>
      </c>
      <c r="I4" s="128">
        <f t="shared" ref="I4:I9" si="2">$B4</f>
        <v>2</v>
      </c>
      <c r="J4" s="144" t="str">
        <f t="shared" ref="J4:J9" si="3">A4</f>
        <v>Aron Ghebreyohannes</v>
      </c>
      <c r="K4" s="145">
        <v>12</v>
      </c>
      <c r="L4" s="146">
        <v>1</v>
      </c>
      <c r="M4" s="147"/>
      <c r="N4" s="147"/>
      <c r="O4" s="148">
        <f t="shared" ref="O4:O9" si="4">IF($K$11=0,0,K4/$K$11)</f>
        <v>0.14285714285714285</v>
      </c>
      <c r="P4" s="148">
        <f t="shared" ref="P4:P10" si="5">IF($L$11=0,0,L4/$L$11)</f>
        <v>8.3333333333333329E-2</v>
      </c>
      <c r="Q4" s="128">
        <f t="shared" ref="Q4:Q9" si="6">$B4</f>
        <v>2</v>
      </c>
      <c r="R4" s="145">
        <v>16</v>
      </c>
      <c r="S4" s="146">
        <v>1</v>
      </c>
      <c r="T4" s="147"/>
      <c r="U4" s="147"/>
      <c r="V4" s="148">
        <f t="shared" ref="V4:V9" si="7">IF($R$11=0,0,R4/$R$11)</f>
        <v>0.17391304347826086</v>
      </c>
      <c r="W4" s="148">
        <f t="shared" ref="W4:W10" si="8">IF($S$11=0,0,S4/$S$11)</f>
        <v>0.125</v>
      </c>
      <c r="X4" s="128">
        <f t="shared" ref="X4:X9" si="9">$B4</f>
        <v>2</v>
      </c>
      <c r="Y4" s="145">
        <v>28</v>
      </c>
      <c r="Z4" s="146"/>
      <c r="AA4" s="147">
        <v>1</v>
      </c>
      <c r="AB4" s="147">
        <v>1</v>
      </c>
      <c r="AC4" s="148">
        <f t="shared" ref="AC4:AC9" si="10">IF($Y$11=0,0,Y4/$Y$11)</f>
        <v>0.28282828282828282</v>
      </c>
      <c r="AD4" s="148">
        <f t="shared" ref="AD4:AD10" si="11">IF($Z$11=0,0,Z4/$Z$11)</f>
        <v>0</v>
      </c>
      <c r="AE4" s="128">
        <f t="shared" ref="AE4:AE9" si="12">$B4</f>
        <v>2</v>
      </c>
      <c r="AF4" s="145">
        <v>6</v>
      </c>
      <c r="AG4" s="146"/>
      <c r="AH4" s="147"/>
      <c r="AI4" s="147"/>
      <c r="AJ4" s="148">
        <f t="shared" ref="AJ4:AJ9" si="13">IF($AF$11=0,0,AF4/$AF$11)</f>
        <v>6.25E-2</v>
      </c>
      <c r="AK4" s="148">
        <f t="shared" ref="AK4:AK10" si="14">IF($AG$11=0,0,AG4/$AG$11)</f>
        <v>0</v>
      </c>
      <c r="AL4" s="128">
        <f t="shared" ref="AL4:AL9" si="15">$B4</f>
        <v>2</v>
      </c>
      <c r="AM4" s="145">
        <v>12</v>
      </c>
      <c r="AN4" s="146">
        <v>1</v>
      </c>
      <c r="AO4" s="147">
        <v>2</v>
      </c>
      <c r="AP4" s="147"/>
      <c r="AQ4" s="148">
        <f t="shared" ref="AQ4:AQ9" si="16">IF($AM$11=0,0,AM4/$AM$11)</f>
        <v>0.16216216216216217</v>
      </c>
      <c r="AR4" s="148">
        <f t="shared" ref="AR4:AR10" si="17">IF($AN$11=0,0,AN4/$AN$11)</f>
        <v>0.33333333333333331</v>
      </c>
      <c r="AS4" s="128">
        <f t="shared" ref="AS4:AS9" si="18">$B4</f>
        <v>2</v>
      </c>
      <c r="AT4" s="145">
        <v>26</v>
      </c>
      <c r="AU4" s="146"/>
      <c r="AV4" s="147"/>
      <c r="AW4" s="147"/>
      <c r="AX4" s="148">
        <f t="shared" ref="AX4:AX9" si="19">IF($AT$11=0,0,AT4/$AT$11)</f>
        <v>0.26804123711340205</v>
      </c>
      <c r="AY4" s="148">
        <f t="shared" ref="AY4:AY10" si="20">IF($AU$11=0,0,AU4/$AU$11)</f>
        <v>0</v>
      </c>
      <c r="AZ4"/>
      <c r="BA4"/>
      <c r="BB4"/>
      <c r="BC4"/>
      <c r="BD4"/>
      <c r="BE4"/>
      <c r="BF4"/>
      <c r="BG4"/>
      <c r="BH4"/>
      <c r="BI4"/>
      <c r="BJ4"/>
      <c r="BK4"/>
    </row>
    <row r="5" spans="1:63" s="11" customFormat="1" ht="13.8" thickBot="1" x14ac:dyDescent="0.3">
      <c r="A5" s="141" t="s">
        <v>212</v>
      </c>
      <c r="B5" s="142">
        <v>3</v>
      </c>
      <c r="C5" s="110">
        <f>K5+R5+Y5+AF5+AM5+AT5</f>
        <v>19</v>
      </c>
      <c r="D5" s="110">
        <f t="shared" ref="D5:F9" si="21">L5+S5+Z5+AG5+AN5+AU5</f>
        <v>1</v>
      </c>
      <c r="E5" s="110">
        <f t="shared" si="21"/>
        <v>1</v>
      </c>
      <c r="F5" s="110">
        <f t="shared" si="21"/>
        <v>1</v>
      </c>
      <c r="G5" s="143">
        <f t="shared" si="0"/>
        <v>3.5055350553505532E-2</v>
      </c>
      <c r="H5" s="143">
        <f t="shared" si="1"/>
        <v>2.7777777777777776E-2</v>
      </c>
      <c r="I5" s="128">
        <f t="shared" si="2"/>
        <v>3</v>
      </c>
      <c r="J5" s="144" t="str">
        <f t="shared" si="3"/>
        <v>Paul McKnight</v>
      </c>
      <c r="K5" s="145">
        <v>10</v>
      </c>
      <c r="L5" s="146">
        <v>1</v>
      </c>
      <c r="M5" s="147"/>
      <c r="N5" s="147"/>
      <c r="O5" s="148">
        <f t="shared" si="4"/>
        <v>0.11904761904761904</v>
      </c>
      <c r="P5" s="148">
        <f t="shared" si="5"/>
        <v>8.3333333333333329E-2</v>
      </c>
      <c r="Q5" s="128">
        <f t="shared" si="6"/>
        <v>3</v>
      </c>
      <c r="R5" s="145">
        <v>1</v>
      </c>
      <c r="S5" s="146"/>
      <c r="T5" s="147"/>
      <c r="U5" s="147"/>
      <c r="V5" s="148">
        <f t="shared" si="7"/>
        <v>1.0869565217391304E-2</v>
      </c>
      <c r="W5" s="148">
        <f t="shared" si="8"/>
        <v>0</v>
      </c>
      <c r="X5" s="128">
        <f t="shared" si="9"/>
        <v>3</v>
      </c>
      <c r="Y5" s="145">
        <v>2</v>
      </c>
      <c r="Z5" s="146"/>
      <c r="AA5" s="147">
        <v>1</v>
      </c>
      <c r="AB5" s="147">
        <v>1</v>
      </c>
      <c r="AC5" s="148">
        <f t="shared" si="10"/>
        <v>2.0202020202020204E-2</v>
      </c>
      <c r="AD5" s="148">
        <f t="shared" si="11"/>
        <v>0</v>
      </c>
      <c r="AE5" s="128">
        <f t="shared" si="12"/>
        <v>3</v>
      </c>
      <c r="AF5" s="145"/>
      <c r="AG5" s="146"/>
      <c r="AH5" s="147"/>
      <c r="AI5" s="147"/>
      <c r="AJ5" s="148">
        <f t="shared" si="13"/>
        <v>0</v>
      </c>
      <c r="AK5" s="148">
        <f t="shared" si="14"/>
        <v>0</v>
      </c>
      <c r="AL5" s="128">
        <f t="shared" si="15"/>
        <v>3</v>
      </c>
      <c r="AM5" s="145"/>
      <c r="AN5" s="146"/>
      <c r="AO5" s="147"/>
      <c r="AP5" s="147"/>
      <c r="AQ5" s="148">
        <f t="shared" si="16"/>
        <v>0</v>
      </c>
      <c r="AR5" s="148">
        <f t="shared" si="17"/>
        <v>0</v>
      </c>
      <c r="AS5" s="128">
        <f t="shared" si="18"/>
        <v>3</v>
      </c>
      <c r="AT5" s="145">
        <v>6</v>
      </c>
      <c r="AU5" s="146"/>
      <c r="AV5" s="147"/>
      <c r="AW5" s="147"/>
      <c r="AX5" s="148">
        <f t="shared" si="19"/>
        <v>6.1855670103092786E-2</v>
      </c>
      <c r="AY5" s="148">
        <f t="shared" si="20"/>
        <v>0</v>
      </c>
      <c r="AZ5"/>
      <c r="BA5"/>
      <c r="BB5"/>
      <c r="BC5"/>
      <c r="BD5"/>
      <c r="BE5"/>
      <c r="BF5"/>
      <c r="BG5"/>
      <c r="BH5"/>
      <c r="BI5"/>
      <c r="BJ5"/>
      <c r="BK5"/>
    </row>
    <row r="6" spans="1:63" s="11" customFormat="1" ht="13.8" thickBot="1" x14ac:dyDescent="0.3">
      <c r="A6" s="141" t="s">
        <v>213</v>
      </c>
      <c r="B6" s="142">
        <v>4</v>
      </c>
      <c r="C6" s="110">
        <f>K6+R6+Y6+AF6+AM6+AT6</f>
        <v>196</v>
      </c>
      <c r="D6" s="110">
        <f t="shared" si="21"/>
        <v>23</v>
      </c>
      <c r="E6" s="110">
        <f t="shared" si="21"/>
        <v>9</v>
      </c>
      <c r="F6" s="110">
        <f t="shared" si="21"/>
        <v>5</v>
      </c>
      <c r="G6" s="143">
        <f t="shared" si="0"/>
        <v>0.36162361623616235</v>
      </c>
      <c r="H6" s="143">
        <f t="shared" si="1"/>
        <v>0.63888888888888884</v>
      </c>
      <c r="I6" s="128">
        <f t="shared" si="2"/>
        <v>4</v>
      </c>
      <c r="J6" s="144" t="str">
        <f t="shared" si="3"/>
        <v>Blair Nesbitt</v>
      </c>
      <c r="K6" s="145">
        <v>29</v>
      </c>
      <c r="L6" s="146">
        <v>9</v>
      </c>
      <c r="M6" s="147">
        <v>1</v>
      </c>
      <c r="N6" s="147"/>
      <c r="O6" s="148">
        <f t="shared" si="4"/>
        <v>0.34523809523809523</v>
      </c>
      <c r="P6" s="148">
        <f t="shared" si="5"/>
        <v>0.75</v>
      </c>
      <c r="Q6" s="128">
        <f t="shared" si="6"/>
        <v>4</v>
      </c>
      <c r="R6" s="145">
        <v>37</v>
      </c>
      <c r="S6" s="146">
        <v>7</v>
      </c>
      <c r="T6" s="147">
        <v>3</v>
      </c>
      <c r="U6" s="147">
        <v>2</v>
      </c>
      <c r="V6" s="148">
        <f t="shared" si="7"/>
        <v>0.40217391304347827</v>
      </c>
      <c r="W6" s="148">
        <f t="shared" si="8"/>
        <v>0.875</v>
      </c>
      <c r="X6" s="128">
        <f t="shared" si="9"/>
        <v>4</v>
      </c>
      <c r="Y6" s="145">
        <v>32</v>
      </c>
      <c r="Z6" s="146">
        <v>2</v>
      </c>
      <c r="AA6" s="147">
        <v>3</v>
      </c>
      <c r="AB6" s="147">
        <v>2</v>
      </c>
      <c r="AC6" s="148">
        <f t="shared" si="10"/>
        <v>0.32323232323232326</v>
      </c>
      <c r="AD6" s="148">
        <f t="shared" si="11"/>
        <v>0.66666666666666663</v>
      </c>
      <c r="AE6" s="128">
        <f t="shared" si="12"/>
        <v>4</v>
      </c>
      <c r="AF6" s="145">
        <v>38</v>
      </c>
      <c r="AG6" s="146">
        <v>4</v>
      </c>
      <c r="AH6" s="147">
        <v>1</v>
      </c>
      <c r="AI6" s="147">
        <v>1</v>
      </c>
      <c r="AJ6" s="148">
        <f t="shared" si="13"/>
        <v>0.39583333333333331</v>
      </c>
      <c r="AK6" s="148">
        <f t="shared" si="14"/>
        <v>0.44444444444444442</v>
      </c>
      <c r="AL6" s="128">
        <f t="shared" si="15"/>
        <v>4</v>
      </c>
      <c r="AM6" s="145">
        <v>19</v>
      </c>
      <c r="AN6" s="146">
        <v>1</v>
      </c>
      <c r="AO6" s="147"/>
      <c r="AP6" s="147"/>
      <c r="AQ6" s="148">
        <f t="shared" si="16"/>
        <v>0.25675675675675674</v>
      </c>
      <c r="AR6" s="148">
        <f t="shared" si="17"/>
        <v>0.33333333333333331</v>
      </c>
      <c r="AS6" s="128">
        <f t="shared" si="18"/>
        <v>4</v>
      </c>
      <c r="AT6" s="145">
        <v>41</v>
      </c>
      <c r="AU6" s="146"/>
      <c r="AV6" s="147">
        <v>1</v>
      </c>
      <c r="AW6" s="147"/>
      <c r="AX6" s="148">
        <f t="shared" si="19"/>
        <v>0.42268041237113402</v>
      </c>
      <c r="AY6" s="148">
        <f t="shared" si="20"/>
        <v>0</v>
      </c>
      <c r="AZ6"/>
      <c r="BA6"/>
      <c r="BB6"/>
      <c r="BC6"/>
      <c r="BD6"/>
      <c r="BE6"/>
      <c r="BF6"/>
      <c r="BG6"/>
      <c r="BH6"/>
      <c r="BI6"/>
      <c r="BJ6"/>
      <c r="BK6"/>
    </row>
    <row r="7" spans="1:63" s="11" customFormat="1" ht="13.8" thickBot="1" x14ac:dyDescent="0.3">
      <c r="A7" s="141" t="s">
        <v>214</v>
      </c>
      <c r="B7" s="142">
        <v>5</v>
      </c>
      <c r="C7" s="110">
        <f>K7+R7+Y7+AF7+AM7+AT7</f>
        <v>226</v>
      </c>
      <c r="D7" s="110">
        <f t="shared" si="21"/>
        <v>9</v>
      </c>
      <c r="E7" s="110">
        <f t="shared" si="21"/>
        <v>6</v>
      </c>
      <c r="F7" s="110">
        <f t="shared" si="21"/>
        <v>2</v>
      </c>
      <c r="G7" s="143">
        <f t="shared" si="0"/>
        <v>0.41697416974169743</v>
      </c>
      <c r="H7" s="143">
        <f t="shared" si="1"/>
        <v>0.25</v>
      </c>
      <c r="I7" s="128">
        <f t="shared" si="2"/>
        <v>5</v>
      </c>
      <c r="J7" s="144" t="str">
        <f t="shared" si="3"/>
        <v>Aron  Prevost</v>
      </c>
      <c r="K7" s="145">
        <v>33</v>
      </c>
      <c r="L7" s="146">
        <v>1</v>
      </c>
      <c r="M7" s="147">
        <v>1</v>
      </c>
      <c r="N7" s="147"/>
      <c r="O7" s="148">
        <f t="shared" si="4"/>
        <v>0.39285714285714285</v>
      </c>
      <c r="P7" s="148">
        <f t="shared" si="5"/>
        <v>8.3333333333333329E-2</v>
      </c>
      <c r="Q7" s="128">
        <f t="shared" si="6"/>
        <v>5</v>
      </c>
      <c r="R7" s="145">
        <v>38</v>
      </c>
      <c r="S7" s="146"/>
      <c r="T7" s="147">
        <v>1</v>
      </c>
      <c r="U7" s="147">
        <v>1</v>
      </c>
      <c r="V7" s="148">
        <f t="shared" si="7"/>
        <v>0.41304347826086957</v>
      </c>
      <c r="W7" s="148">
        <f t="shared" si="8"/>
        <v>0</v>
      </c>
      <c r="X7" s="128">
        <f t="shared" si="9"/>
        <v>5</v>
      </c>
      <c r="Y7" s="145">
        <v>37</v>
      </c>
      <c r="Z7" s="146">
        <v>1</v>
      </c>
      <c r="AA7" s="147">
        <v>1</v>
      </c>
      <c r="AB7" s="147"/>
      <c r="AC7" s="148">
        <f t="shared" si="10"/>
        <v>0.37373737373737376</v>
      </c>
      <c r="AD7" s="148">
        <f t="shared" si="11"/>
        <v>0.33333333333333331</v>
      </c>
      <c r="AE7" s="128">
        <f t="shared" si="12"/>
        <v>5</v>
      </c>
      <c r="AF7" s="145">
        <v>52</v>
      </c>
      <c r="AG7" s="146">
        <v>5</v>
      </c>
      <c r="AH7" s="147">
        <v>1</v>
      </c>
      <c r="AI7" s="147">
        <v>1</v>
      </c>
      <c r="AJ7" s="148">
        <f t="shared" si="13"/>
        <v>0.54166666666666663</v>
      </c>
      <c r="AK7" s="148">
        <f t="shared" si="14"/>
        <v>0.55555555555555558</v>
      </c>
      <c r="AL7" s="128">
        <f t="shared" si="15"/>
        <v>5</v>
      </c>
      <c r="AM7" s="145">
        <v>43</v>
      </c>
      <c r="AN7" s="146">
        <v>1</v>
      </c>
      <c r="AO7" s="147">
        <v>1</v>
      </c>
      <c r="AP7" s="147"/>
      <c r="AQ7" s="148">
        <f t="shared" si="16"/>
        <v>0.58108108108108103</v>
      </c>
      <c r="AR7" s="148">
        <f t="shared" si="17"/>
        <v>0.33333333333333331</v>
      </c>
      <c r="AS7" s="128">
        <f t="shared" si="18"/>
        <v>5</v>
      </c>
      <c r="AT7" s="145">
        <v>23</v>
      </c>
      <c r="AU7" s="146">
        <v>1</v>
      </c>
      <c r="AV7" s="147">
        <v>1</v>
      </c>
      <c r="AW7" s="147"/>
      <c r="AX7" s="148">
        <f t="shared" si="19"/>
        <v>0.23711340206185566</v>
      </c>
      <c r="AY7" s="148">
        <f t="shared" si="20"/>
        <v>1</v>
      </c>
      <c r="AZ7"/>
      <c r="BA7"/>
      <c r="BB7"/>
      <c r="BC7"/>
      <c r="BD7"/>
      <c r="BE7"/>
      <c r="BF7"/>
      <c r="BG7"/>
      <c r="BH7"/>
      <c r="BI7"/>
      <c r="BJ7"/>
      <c r="BK7"/>
    </row>
    <row r="8" spans="1:63" s="11" customFormat="1" ht="13.8" thickBot="1" x14ac:dyDescent="0.3">
      <c r="A8" s="141" t="s">
        <v>215</v>
      </c>
      <c r="B8" s="142">
        <v>8</v>
      </c>
      <c r="C8" s="110">
        <f>K8+R8+Y8+AF8+AM8+AT8</f>
        <v>1</v>
      </c>
      <c r="D8" s="110">
        <f t="shared" si="21"/>
        <v>0</v>
      </c>
      <c r="E8" s="110">
        <f t="shared" si="21"/>
        <v>0</v>
      </c>
      <c r="F8" s="110">
        <f t="shared" si="21"/>
        <v>0</v>
      </c>
      <c r="G8" s="143">
        <f t="shared" si="0"/>
        <v>1.8450184501845018E-3</v>
      </c>
      <c r="H8" s="143">
        <f t="shared" si="1"/>
        <v>0</v>
      </c>
      <c r="I8" s="128">
        <f t="shared" si="2"/>
        <v>8</v>
      </c>
      <c r="J8" s="144" t="str">
        <f t="shared" si="3"/>
        <v>Brandon Hicks</v>
      </c>
      <c r="K8" s="145"/>
      <c r="L8" s="146"/>
      <c r="M8" s="147"/>
      <c r="N8" s="147"/>
      <c r="O8" s="148">
        <f t="shared" si="4"/>
        <v>0</v>
      </c>
      <c r="P8" s="148">
        <f t="shared" si="5"/>
        <v>0</v>
      </c>
      <c r="Q8" s="128">
        <f t="shared" si="6"/>
        <v>8</v>
      </c>
      <c r="R8" s="145"/>
      <c r="S8" s="146"/>
      <c r="T8" s="147"/>
      <c r="U8" s="147"/>
      <c r="V8" s="148">
        <f t="shared" si="7"/>
        <v>0</v>
      </c>
      <c r="W8" s="148">
        <f t="shared" si="8"/>
        <v>0</v>
      </c>
      <c r="X8" s="128">
        <f t="shared" si="9"/>
        <v>8</v>
      </c>
      <c r="Y8" s="145"/>
      <c r="Z8" s="146"/>
      <c r="AA8" s="147"/>
      <c r="AB8" s="147"/>
      <c r="AC8" s="148">
        <f t="shared" si="10"/>
        <v>0</v>
      </c>
      <c r="AD8" s="148">
        <f t="shared" si="11"/>
        <v>0</v>
      </c>
      <c r="AE8" s="128">
        <f t="shared" si="12"/>
        <v>8</v>
      </c>
      <c r="AF8" s="145"/>
      <c r="AG8" s="146"/>
      <c r="AH8" s="147"/>
      <c r="AI8" s="147"/>
      <c r="AJ8" s="148">
        <f t="shared" si="13"/>
        <v>0</v>
      </c>
      <c r="AK8" s="148">
        <f t="shared" si="14"/>
        <v>0</v>
      </c>
      <c r="AL8" s="128">
        <f t="shared" si="15"/>
        <v>8</v>
      </c>
      <c r="AM8" s="145"/>
      <c r="AN8" s="146"/>
      <c r="AO8" s="147"/>
      <c r="AP8" s="147"/>
      <c r="AQ8" s="148">
        <f t="shared" si="16"/>
        <v>0</v>
      </c>
      <c r="AR8" s="148">
        <f t="shared" si="17"/>
        <v>0</v>
      </c>
      <c r="AS8" s="128">
        <f t="shared" si="18"/>
        <v>8</v>
      </c>
      <c r="AT8" s="145">
        <v>1</v>
      </c>
      <c r="AU8" s="146"/>
      <c r="AV8" s="147"/>
      <c r="AW8" s="147"/>
      <c r="AX8" s="148">
        <f t="shared" si="19"/>
        <v>1.0309278350515464E-2</v>
      </c>
      <c r="AY8" s="148">
        <f t="shared" si="20"/>
        <v>0</v>
      </c>
      <c r="AZ8"/>
      <c r="BA8"/>
      <c r="BB8"/>
      <c r="BC8"/>
      <c r="BD8"/>
      <c r="BE8"/>
      <c r="BF8"/>
      <c r="BG8"/>
      <c r="BH8"/>
      <c r="BI8"/>
      <c r="BJ8"/>
      <c r="BK8"/>
    </row>
    <row r="9" spans="1:63" s="11" customFormat="1" ht="13.8" thickBot="1" x14ac:dyDescent="0.3">
      <c r="A9" s="149"/>
      <c r="B9" s="150"/>
      <c r="C9" s="110">
        <f>K9+R9+Y9+AF9+AM9+AT9</f>
        <v>0</v>
      </c>
      <c r="D9" s="110">
        <f t="shared" si="21"/>
        <v>0</v>
      </c>
      <c r="E9" s="110">
        <f t="shared" si="21"/>
        <v>0</v>
      </c>
      <c r="F9" s="110">
        <f t="shared" si="21"/>
        <v>0</v>
      </c>
      <c r="G9" s="143">
        <f t="shared" si="0"/>
        <v>0</v>
      </c>
      <c r="H9" s="143">
        <f t="shared" si="1"/>
        <v>0</v>
      </c>
      <c r="I9" s="128">
        <f t="shared" si="2"/>
        <v>0</v>
      </c>
      <c r="J9" s="144">
        <f t="shared" si="3"/>
        <v>0</v>
      </c>
      <c r="K9" s="145"/>
      <c r="L9" s="146"/>
      <c r="M9" s="147"/>
      <c r="N9" s="147"/>
      <c r="O9" s="148">
        <f t="shared" si="4"/>
        <v>0</v>
      </c>
      <c r="P9" s="148">
        <f t="shared" si="5"/>
        <v>0</v>
      </c>
      <c r="Q9" s="128">
        <f t="shared" si="6"/>
        <v>0</v>
      </c>
      <c r="R9" s="145"/>
      <c r="S9" s="146"/>
      <c r="T9" s="147"/>
      <c r="U9" s="147"/>
      <c r="V9" s="148">
        <f t="shared" si="7"/>
        <v>0</v>
      </c>
      <c r="W9" s="148">
        <f t="shared" si="8"/>
        <v>0</v>
      </c>
      <c r="X9" s="128">
        <f t="shared" si="9"/>
        <v>0</v>
      </c>
      <c r="Y9" s="145"/>
      <c r="Z9" s="146"/>
      <c r="AA9" s="147"/>
      <c r="AB9" s="147"/>
      <c r="AC9" s="148">
        <f t="shared" si="10"/>
        <v>0</v>
      </c>
      <c r="AD9" s="148">
        <f t="shared" si="11"/>
        <v>0</v>
      </c>
      <c r="AE9" s="128">
        <f t="shared" si="12"/>
        <v>0</v>
      </c>
      <c r="AF9" s="145"/>
      <c r="AG9" s="146"/>
      <c r="AH9" s="147"/>
      <c r="AI9" s="147"/>
      <c r="AJ9" s="148">
        <f t="shared" si="13"/>
        <v>0</v>
      </c>
      <c r="AK9" s="148">
        <f t="shared" si="14"/>
        <v>0</v>
      </c>
      <c r="AL9" s="128">
        <f t="shared" si="15"/>
        <v>0</v>
      </c>
      <c r="AM9" s="145"/>
      <c r="AN9" s="146"/>
      <c r="AO9" s="147"/>
      <c r="AP9" s="147"/>
      <c r="AQ9" s="148">
        <f t="shared" si="16"/>
        <v>0</v>
      </c>
      <c r="AR9" s="148">
        <f t="shared" si="17"/>
        <v>0</v>
      </c>
      <c r="AS9" s="128">
        <f t="shared" si="18"/>
        <v>0</v>
      </c>
      <c r="AT9" s="145"/>
      <c r="AU9" s="146"/>
      <c r="AV9" s="147"/>
      <c r="AW9" s="147"/>
      <c r="AX9" s="148">
        <f t="shared" si="19"/>
        <v>0</v>
      </c>
      <c r="AY9" s="148">
        <f t="shared" si="20"/>
        <v>0</v>
      </c>
      <c r="AZ9"/>
      <c r="BA9"/>
      <c r="BB9"/>
      <c r="BC9"/>
      <c r="BD9"/>
      <c r="BE9"/>
      <c r="BF9"/>
      <c r="BG9"/>
      <c r="BH9"/>
      <c r="BI9"/>
      <c r="BJ9"/>
      <c r="BK9"/>
    </row>
    <row r="10" spans="1:63" s="11" customFormat="1" ht="13.8" thickBot="1" x14ac:dyDescent="0.3">
      <c r="A10" s="151" t="s">
        <v>24</v>
      </c>
      <c r="B10" s="152"/>
      <c r="C10" s="110"/>
      <c r="D10" s="152">
        <f>L10+S10+Z10+AG10+AN10+AU10</f>
        <v>0</v>
      </c>
      <c r="E10" s="110"/>
      <c r="F10" s="110"/>
      <c r="G10" s="18"/>
      <c r="H10" s="143">
        <f t="shared" si="1"/>
        <v>0</v>
      </c>
      <c r="I10" s="128"/>
      <c r="J10" s="153" t="s">
        <v>24</v>
      </c>
      <c r="K10" s="154"/>
      <c r="L10" s="155"/>
      <c r="M10" s="156"/>
      <c r="N10" s="156"/>
      <c r="O10" s="148"/>
      <c r="P10" s="148">
        <f t="shared" si="5"/>
        <v>0</v>
      </c>
      <c r="Q10" s="128"/>
      <c r="R10" s="154"/>
      <c r="S10" s="155"/>
      <c r="T10" s="156"/>
      <c r="U10" s="156"/>
      <c r="V10" s="148"/>
      <c r="W10" s="148">
        <f t="shared" si="8"/>
        <v>0</v>
      </c>
      <c r="X10" s="128"/>
      <c r="Y10" s="154"/>
      <c r="Z10" s="155"/>
      <c r="AA10" s="156"/>
      <c r="AB10" s="156"/>
      <c r="AC10" s="148"/>
      <c r="AD10" s="148">
        <f t="shared" si="11"/>
        <v>0</v>
      </c>
      <c r="AE10" s="128"/>
      <c r="AF10" s="154"/>
      <c r="AG10" s="155"/>
      <c r="AH10" s="156"/>
      <c r="AI10" s="156"/>
      <c r="AJ10" s="148"/>
      <c r="AK10" s="148">
        <f t="shared" si="14"/>
        <v>0</v>
      </c>
      <c r="AL10" s="128"/>
      <c r="AM10" s="154"/>
      <c r="AN10" s="155"/>
      <c r="AO10" s="156"/>
      <c r="AP10" s="156"/>
      <c r="AQ10" s="148"/>
      <c r="AR10" s="148">
        <f t="shared" si="17"/>
        <v>0</v>
      </c>
      <c r="AS10" s="128"/>
      <c r="AT10" s="154"/>
      <c r="AU10" s="155"/>
      <c r="AV10" s="156"/>
      <c r="AW10" s="156"/>
      <c r="AX10" s="156"/>
      <c r="AY10" s="148">
        <f t="shared" si="20"/>
        <v>0</v>
      </c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11" customFormat="1" ht="13.8" thickBot="1" x14ac:dyDescent="0.3">
      <c r="A11" s="110"/>
      <c r="B11" s="110"/>
      <c r="C11" s="19">
        <f t="shared" ref="C11:H11" si="22">SUM(C4:C9)</f>
        <v>542</v>
      </c>
      <c r="D11" s="20">
        <f>SUM(D4:D10)</f>
        <v>36</v>
      </c>
      <c r="E11" s="21">
        <f t="shared" si="22"/>
        <v>19</v>
      </c>
      <c r="F11" s="22">
        <f t="shared" si="22"/>
        <v>9</v>
      </c>
      <c r="G11" s="23">
        <f t="shared" si="22"/>
        <v>1</v>
      </c>
      <c r="H11" s="24">
        <f t="shared" si="22"/>
        <v>1</v>
      </c>
      <c r="I11" s="128"/>
      <c r="J11" s="156"/>
      <c r="K11" s="19">
        <f>SUM(K4:K9)</f>
        <v>84</v>
      </c>
      <c r="L11" s="20">
        <f>SUM(L4:L10)</f>
        <v>12</v>
      </c>
      <c r="M11" s="21">
        <f>SUM(M4:M9)</f>
        <v>2</v>
      </c>
      <c r="N11" s="22">
        <f>SUM(N4:N9)</f>
        <v>0</v>
      </c>
      <c r="O11" s="101">
        <f>SUM(O4:O9)</f>
        <v>1</v>
      </c>
      <c r="P11" s="102">
        <f>SUM(P4:P10)</f>
        <v>1</v>
      </c>
      <c r="Q11" s="128"/>
      <c r="R11" s="19">
        <f>SUM(R4:R9)</f>
        <v>92</v>
      </c>
      <c r="S11" s="20">
        <f>SUM(S4:S10)</f>
        <v>8</v>
      </c>
      <c r="T11" s="21">
        <f>SUM(T4:T9)</f>
        <v>4</v>
      </c>
      <c r="U11" s="22">
        <f>SUM(U4:U9)</f>
        <v>3</v>
      </c>
      <c r="V11" s="101">
        <f>SUM(V4:V9)</f>
        <v>1</v>
      </c>
      <c r="W11" s="102">
        <f>SUM(W4:W10)</f>
        <v>1</v>
      </c>
      <c r="X11" s="128"/>
      <c r="Y11" s="19">
        <f>SUM(Y4:Y9)</f>
        <v>99</v>
      </c>
      <c r="Z11" s="20">
        <f>SUM(Z4:Z10)</f>
        <v>3</v>
      </c>
      <c r="AA11" s="21">
        <f>SUM(AA4:AA9)</f>
        <v>6</v>
      </c>
      <c r="AB11" s="22">
        <f>SUM(AB4:AB9)</f>
        <v>4</v>
      </c>
      <c r="AC11" s="101">
        <f>SUM(AC4:AC9)</f>
        <v>1</v>
      </c>
      <c r="AD11" s="102">
        <f>SUM(AD4:AD10)</f>
        <v>1</v>
      </c>
      <c r="AE11" s="128"/>
      <c r="AF11" s="19">
        <f>SUM(AF4:AF9)</f>
        <v>96</v>
      </c>
      <c r="AG11" s="20">
        <f>SUM(AG4:AG10)</f>
        <v>9</v>
      </c>
      <c r="AH11" s="21">
        <f>SUM(AH4:AH9)</f>
        <v>2</v>
      </c>
      <c r="AI11" s="22">
        <f>SUM(AI4:AI9)</f>
        <v>2</v>
      </c>
      <c r="AJ11" s="101">
        <f>SUM(AJ4:AJ9)</f>
        <v>1</v>
      </c>
      <c r="AK11" s="102">
        <f>SUM(AK4:AK10)</f>
        <v>1</v>
      </c>
      <c r="AL11" s="128"/>
      <c r="AM11" s="19">
        <f>SUM(AM4:AM9)</f>
        <v>74</v>
      </c>
      <c r="AN11" s="20">
        <f>SUM(AN4:AN10)</f>
        <v>3</v>
      </c>
      <c r="AO11" s="21">
        <f>SUM(AO4:AO9)</f>
        <v>3</v>
      </c>
      <c r="AP11" s="22">
        <f>SUM(AP4:AP9)</f>
        <v>0</v>
      </c>
      <c r="AQ11" s="101">
        <f>SUM(AQ4:AQ9)</f>
        <v>1</v>
      </c>
      <c r="AR11" s="102">
        <f>SUM(AR4:AR10)</f>
        <v>1</v>
      </c>
      <c r="AS11" s="128"/>
      <c r="AT11" s="19">
        <f>SUM(AT4:AT9)</f>
        <v>97</v>
      </c>
      <c r="AU11" s="20">
        <f>SUM(AU4:AU10)</f>
        <v>1</v>
      </c>
      <c r="AV11" s="21">
        <f>SUM(AV4:AV9)</f>
        <v>2</v>
      </c>
      <c r="AW11" s="22">
        <f>SUM(AW4:AW9)</f>
        <v>0</v>
      </c>
      <c r="AX11" s="101">
        <f>SUM(AX4:AX9)</f>
        <v>1</v>
      </c>
      <c r="AY11" s="102">
        <f>SUM(AY4:AY10)</f>
        <v>1</v>
      </c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1" customFormat="1" ht="14.4" thickBot="1" x14ac:dyDescent="0.3">
      <c r="A12" s="363" t="s">
        <v>126</v>
      </c>
      <c r="B12" s="363"/>
      <c r="C12" s="364"/>
      <c r="D12" s="364"/>
      <c r="E12" s="364"/>
      <c r="F12" s="364"/>
      <c r="G12" s="364"/>
      <c r="H12" s="364"/>
      <c r="I12" s="128"/>
      <c r="J12" s="134" t="s">
        <v>132</v>
      </c>
      <c r="K12" s="135" t="s">
        <v>16</v>
      </c>
      <c r="L12" s="134" t="s">
        <v>10</v>
      </c>
      <c r="M12" s="135"/>
      <c r="N12" s="135"/>
      <c r="O12" s="134" t="s">
        <v>136</v>
      </c>
      <c r="P12" s="136"/>
      <c r="Q12" s="128"/>
      <c r="R12" s="135" t="s">
        <v>16</v>
      </c>
      <c r="S12" s="134" t="s">
        <v>27</v>
      </c>
      <c r="T12" s="135"/>
      <c r="U12" s="135"/>
      <c r="V12" s="134" t="s">
        <v>141</v>
      </c>
      <c r="W12" s="136"/>
      <c r="X12" s="128"/>
      <c r="Y12" s="135" t="s">
        <v>16</v>
      </c>
      <c r="Z12" s="134" t="s">
        <v>79</v>
      </c>
      <c r="AA12" s="135"/>
      <c r="AB12" s="135"/>
      <c r="AC12" s="134" t="s">
        <v>142</v>
      </c>
      <c r="AD12" s="136"/>
      <c r="AE12" s="128"/>
      <c r="AF12" s="135" t="s">
        <v>16</v>
      </c>
      <c r="AG12" s="134" t="s">
        <v>150</v>
      </c>
      <c r="AH12" s="135"/>
      <c r="AI12" s="135"/>
      <c r="AJ12" s="134" t="s">
        <v>271</v>
      </c>
      <c r="AK12" s="136"/>
      <c r="AL12" s="128"/>
      <c r="AM12" s="135" t="s">
        <v>16</v>
      </c>
      <c r="AN12" s="134"/>
      <c r="AO12" s="135"/>
      <c r="AP12" s="135"/>
      <c r="AQ12" s="134" t="s">
        <v>18</v>
      </c>
      <c r="AR12" s="136"/>
      <c r="AS12" s="128"/>
      <c r="AT12" s="135" t="s">
        <v>16</v>
      </c>
      <c r="AU12" s="134"/>
      <c r="AV12" s="135"/>
      <c r="AW12" s="135"/>
      <c r="AX12" s="134" t="s">
        <v>18</v>
      </c>
      <c r="AY12" s="136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1" customFormat="1" ht="40.200000000000003" thickBot="1" x14ac:dyDescent="0.3">
      <c r="A13" s="127" t="s">
        <v>0</v>
      </c>
      <c r="B13" s="2" t="s">
        <v>73</v>
      </c>
      <c r="C13" s="2" t="s">
        <v>1</v>
      </c>
      <c r="D13" s="2" t="s">
        <v>4</v>
      </c>
      <c r="E13" s="2" t="s">
        <v>2</v>
      </c>
      <c r="F13" s="2" t="s">
        <v>3</v>
      </c>
      <c r="G13" s="17" t="s">
        <v>7</v>
      </c>
      <c r="H13" s="17" t="s">
        <v>6</v>
      </c>
      <c r="I13" s="128"/>
      <c r="J13" s="137" t="s">
        <v>0</v>
      </c>
      <c r="K13" s="138" t="s">
        <v>14</v>
      </c>
      <c r="L13" s="138" t="s">
        <v>13</v>
      </c>
      <c r="M13" s="138" t="s">
        <v>12</v>
      </c>
      <c r="N13" s="139" t="s">
        <v>20</v>
      </c>
      <c r="O13" s="140" t="s">
        <v>21</v>
      </c>
      <c r="P13" s="140" t="s">
        <v>15</v>
      </c>
      <c r="Q13" s="128"/>
      <c r="R13" s="138" t="s">
        <v>14</v>
      </c>
      <c r="S13" s="138" t="s">
        <v>13</v>
      </c>
      <c r="T13" s="138" t="s">
        <v>12</v>
      </c>
      <c r="U13" s="139" t="s">
        <v>20</v>
      </c>
      <c r="V13" s="140" t="s">
        <v>21</v>
      </c>
      <c r="W13" s="140" t="s">
        <v>15</v>
      </c>
      <c r="X13" s="128"/>
      <c r="Y13" s="138" t="s">
        <v>14</v>
      </c>
      <c r="Z13" s="138" t="s">
        <v>13</v>
      </c>
      <c r="AA13" s="138" t="s">
        <v>12</v>
      </c>
      <c r="AB13" s="139" t="s">
        <v>20</v>
      </c>
      <c r="AC13" s="140" t="s">
        <v>21</v>
      </c>
      <c r="AD13" s="140" t="s">
        <v>15</v>
      </c>
      <c r="AE13" s="128"/>
      <c r="AF13" s="138" t="s">
        <v>14</v>
      </c>
      <c r="AG13" s="138" t="s">
        <v>13</v>
      </c>
      <c r="AH13" s="138" t="s">
        <v>12</v>
      </c>
      <c r="AI13" s="139" t="s">
        <v>20</v>
      </c>
      <c r="AJ13" s="140" t="s">
        <v>21</v>
      </c>
      <c r="AK13" s="140" t="s">
        <v>15</v>
      </c>
      <c r="AL13" s="128"/>
      <c r="AM13" s="138" t="s">
        <v>14</v>
      </c>
      <c r="AN13" s="138" t="s">
        <v>13</v>
      </c>
      <c r="AO13" s="138" t="s">
        <v>12</v>
      </c>
      <c r="AP13" s="139" t="s">
        <v>20</v>
      </c>
      <c r="AQ13" s="140" t="s">
        <v>21</v>
      </c>
      <c r="AR13" s="140" t="s">
        <v>15</v>
      </c>
      <c r="AS13" s="128"/>
      <c r="AT13" s="138" t="s">
        <v>14</v>
      </c>
      <c r="AU13" s="138" t="s">
        <v>13</v>
      </c>
      <c r="AV13" s="138" t="s">
        <v>12</v>
      </c>
      <c r="AW13" s="139" t="s">
        <v>20</v>
      </c>
      <c r="AX13" s="140" t="s">
        <v>21</v>
      </c>
      <c r="AY13" s="140" t="s">
        <v>15</v>
      </c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11" customFormat="1" ht="13.8" thickBot="1" x14ac:dyDescent="0.3">
      <c r="A14" s="141"/>
      <c r="B14" s="142">
        <v>2</v>
      </c>
      <c r="C14" s="110">
        <f>K14+R14+Y14+AF14+AM14+AT14</f>
        <v>0</v>
      </c>
      <c r="D14" s="110">
        <f>L14+S14+Z14+AG14+AN14+AU14</f>
        <v>0</v>
      </c>
      <c r="E14" s="110">
        <f>M14+T14+AA14+AH14+AO14+AV14</f>
        <v>0</v>
      </c>
      <c r="F14" s="110">
        <f>N14+U14+AB14+AI14+AP14+AW14</f>
        <v>0</v>
      </c>
      <c r="G14" s="143">
        <f t="shared" ref="G14:G19" si="23">IF($C$21=0,0,C14/$C$21)</f>
        <v>0</v>
      </c>
      <c r="H14" s="143">
        <f t="shared" ref="H14:H20" si="24">IF($D$21=0,0,D14/$D$21)</f>
        <v>0</v>
      </c>
      <c r="I14" s="128">
        <f t="shared" ref="I14:I19" si="25">$B14</f>
        <v>2</v>
      </c>
      <c r="J14" s="144">
        <f t="shared" ref="J14:J19" si="26">A14</f>
        <v>0</v>
      </c>
      <c r="K14" s="145"/>
      <c r="L14" s="146"/>
      <c r="M14" s="147"/>
      <c r="N14" s="147"/>
      <c r="O14" s="148">
        <f t="shared" ref="O14:O19" si="27">IF($K$21=0,0,K14/$K$21)</f>
        <v>0</v>
      </c>
      <c r="P14" s="148">
        <f t="shared" ref="P14:P20" si="28">IF($L$21=0,0,L14/$L$21)</f>
        <v>0</v>
      </c>
      <c r="Q14" s="128">
        <f t="shared" ref="Q14:Q19" si="29">$B14</f>
        <v>2</v>
      </c>
      <c r="R14" s="145"/>
      <c r="S14" s="146"/>
      <c r="T14" s="147"/>
      <c r="U14" s="147"/>
      <c r="V14" s="148">
        <f t="shared" ref="V14:V19" si="30">IF($R$21=0,0,R14/$R$21)</f>
        <v>0</v>
      </c>
      <c r="W14" s="148">
        <f t="shared" ref="W14:W20" si="31">IF($S$21=0,0,S14/$S$21)</f>
        <v>0</v>
      </c>
      <c r="X14" s="128">
        <f t="shared" ref="X14:X19" si="32">$B14</f>
        <v>2</v>
      </c>
      <c r="Y14" s="145"/>
      <c r="Z14" s="146"/>
      <c r="AA14" s="147"/>
      <c r="AB14" s="147"/>
      <c r="AC14" s="148">
        <f t="shared" ref="AC14:AC19" si="33">IF($Y$21=0,0,Y14/$Y$21)</f>
        <v>0</v>
      </c>
      <c r="AD14" s="148">
        <f t="shared" ref="AD14:AD20" si="34">IF($Z$21=0,0,Z14/$Z$21)</f>
        <v>0</v>
      </c>
      <c r="AE14" s="128">
        <f t="shared" ref="AE14:AE19" si="35">$B14</f>
        <v>2</v>
      </c>
      <c r="AF14" s="145"/>
      <c r="AG14" s="146"/>
      <c r="AH14" s="147"/>
      <c r="AI14" s="147"/>
      <c r="AJ14" s="148">
        <f t="shared" ref="AJ14:AJ19" si="36">IF($AF$21=0,0,AF14/$AF$21)</f>
        <v>0</v>
      </c>
      <c r="AK14" s="148">
        <f t="shared" ref="AK14:AK20" si="37">IF($AG$21=0,0,AG14/$AG$21)</f>
        <v>0</v>
      </c>
      <c r="AL14" s="128">
        <f t="shared" ref="AL14:AL19" si="38">$B14</f>
        <v>2</v>
      </c>
      <c r="AM14" s="145"/>
      <c r="AN14" s="146"/>
      <c r="AO14" s="147"/>
      <c r="AP14" s="147"/>
      <c r="AQ14" s="148">
        <f t="shared" ref="AQ14:AQ19" si="39">IF($AM$21=0,0,AM14/$AM$21)</f>
        <v>0</v>
      </c>
      <c r="AR14" s="148">
        <f t="shared" ref="AR14:AR20" si="40">IF($AN$21=0,0,AN14/$AN$21)</f>
        <v>0</v>
      </c>
      <c r="AS14" s="128">
        <f t="shared" ref="AS14:AS19" si="41">$B14</f>
        <v>2</v>
      </c>
      <c r="AT14" s="145"/>
      <c r="AU14" s="146"/>
      <c r="AV14" s="147"/>
      <c r="AW14" s="147"/>
      <c r="AX14" s="148">
        <f t="shared" ref="AX14:AX19" si="42">IF($AT$21=0,0,AT14/$AT$21)</f>
        <v>0</v>
      </c>
      <c r="AY14" s="148">
        <f t="shared" ref="AY14:AY20" si="43">IF($AU$21=0,0,AU14/$AU$21)</f>
        <v>0</v>
      </c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11" customFormat="1" ht="13.8" thickBot="1" x14ac:dyDescent="0.3">
      <c r="A15" s="141" t="s">
        <v>207</v>
      </c>
      <c r="B15" s="142">
        <v>3</v>
      </c>
      <c r="C15" s="110">
        <f>K15+R15+Y15+AF15+AM15+AT15</f>
        <v>60</v>
      </c>
      <c r="D15" s="110">
        <f t="shared" ref="D15:D20" si="44">L15+S15+Z15+AG15+AN15+AU15</f>
        <v>1</v>
      </c>
      <c r="E15" s="110">
        <f t="shared" ref="E15:F19" si="45">M15+T15+AA15+AH15+AO15+AV15</f>
        <v>5</v>
      </c>
      <c r="F15" s="110">
        <f t="shared" si="45"/>
        <v>2</v>
      </c>
      <c r="G15" s="143">
        <f t="shared" si="23"/>
        <v>0.15748031496062992</v>
      </c>
      <c r="H15" s="143">
        <f t="shared" si="24"/>
        <v>6.25E-2</v>
      </c>
      <c r="I15" s="128">
        <f t="shared" si="25"/>
        <v>3</v>
      </c>
      <c r="J15" s="144" t="str">
        <f t="shared" si="26"/>
        <v>Brandon King</v>
      </c>
      <c r="K15" s="145">
        <v>13</v>
      </c>
      <c r="L15" s="146"/>
      <c r="M15" s="147">
        <v>3</v>
      </c>
      <c r="N15" s="147">
        <v>1</v>
      </c>
      <c r="O15" s="148">
        <f t="shared" si="27"/>
        <v>0.15294117647058825</v>
      </c>
      <c r="P15" s="148">
        <f t="shared" si="28"/>
        <v>0</v>
      </c>
      <c r="Q15" s="128">
        <f t="shared" si="29"/>
        <v>3</v>
      </c>
      <c r="R15" s="145">
        <v>20</v>
      </c>
      <c r="S15" s="146"/>
      <c r="T15" s="147"/>
      <c r="U15" s="147"/>
      <c r="V15" s="148">
        <f t="shared" si="30"/>
        <v>0.20833333333333334</v>
      </c>
      <c r="W15" s="148">
        <f t="shared" si="31"/>
        <v>0</v>
      </c>
      <c r="X15" s="128">
        <f t="shared" si="32"/>
        <v>3</v>
      </c>
      <c r="Y15" s="145">
        <v>11</v>
      </c>
      <c r="Z15" s="146">
        <v>1</v>
      </c>
      <c r="AA15" s="147">
        <v>1</v>
      </c>
      <c r="AB15" s="147">
        <v>1</v>
      </c>
      <c r="AC15" s="148">
        <f t="shared" si="33"/>
        <v>0.1111111111111111</v>
      </c>
      <c r="AD15" s="148">
        <f t="shared" si="34"/>
        <v>0.14285714285714285</v>
      </c>
      <c r="AE15" s="128">
        <f t="shared" si="35"/>
        <v>3</v>
      </c>
      <c r="AF15" s="145">
        <v>16</v>
      </c>
      <c r="AG15" s="146"/>
      <c r="AH15" s="147">
        <v>1</v>
      </c>
      <c r="AI15" s="147"/>
      <c r="AJ15" s="148">
        <f t="shared" si="36"/>
        <v>0.15841584158415842</v>
      </c>
      <c r="AK15" s="148">
        <f t="shared" si="37"/>
        <v>0</v>
      </c>
      <c r="AL15" s="128">
        <f t="shared" si="38"/>
        <v>3</v>
      </c>
      <c r="AM15" s="145"/>
      <c r="AN15" s="146"/>
      <c r="AO15" s="147"/>
      <c r="AP15" s="147"/>
      <c r="AQ15" s="148">
        <f t="shared" si="39"/>
        <v>0</v>
      </c>
      <c r="AR15" s="148">
        <f t="shared" si="40"/>
        <v>0</v>
      </c>
      <c r="AS15" s="128">
        <f t="shared" si="41"/>
        <v>3</v>
      </c>
      <c r="AT15" s="145"/>
      <c r="AU15" s="146"/>
      <c r="AV15" s="147"/>
      <c r="AW15" s="147"/>
      <c r="AX15" s="148">
        <f t="shared" si="42"/>
        <v>0</v>
      </c>
      <c r="AY15" s="148">
        <f t="shared" si="43"/>
        <v>0</v>
      </c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11" customFormat="1" ht="13.8" thickBot="1" x14ac:dyDescent="0.3">
      <c r="A16" s="141" t="s">
        <v>208</v>
      </c>
      <c r="B16" s="142">
        <v>4</v>
      </c>
      <c r="C16" s="110">
        <f>K16+R16+Y16+AF16+AM16+AT16</f>
        <v>10</v>
      </c>
      <c r="D16" s="110">
        <f t="shared" si="44"/>
        <v>0</v>
      </c>
      <c r="E16" s="110">
        <f t="shared" si="45"/>
        <v>0</v>
      </c>
      <c r="F16" s="110">
        <f t="shared" si="45"/>
        <v>0</v>
      </c>
      <c r="G16" s="143">
        <f t="shared" si="23"/>
        <v>2.6246719160104987E-2</v>
      </c>
      <c r="H16" s="143">
        <f t="shared" si="24"/>
        <v>0</v>
      </c>
      <c r="I16" s="128">
        <f t="shared" si="25"/>
        <v>4</v>
      </c>
      <c r="J16" s="144" t="str">
        <f t="shared" si="26"/>
        <v>Tony Fraser</v>
      </c>
      <c r="K16" s="145">
        <v>10</v>
      </c>
      <c r="L16" s="146"/>
      <c r="M16" s="147"/>
      <c r="N16" s="147"/>
      <c r="O16" s="148">
        <f t="shared" si="27"/>
        <v>0.11764705882352941</v>
      </c>
      <c r="P16" s="148">
        <f t="shared" si="28"/>
        <v>0</v>
      </c>
      <c r="Q16" s="128">
        <f t="shared" si="29"/>
        <v>4</v>
      </c>
      <c r="R16" s="145"/>
      <c r="S16" s="146"/>
      <c r="T16" s="147"/>
      <c r="U16" s="147"/>
      <c r="V16" s="148">
        <f t="shared" si="30"/>
        <v>0</v>
      </c>
      <c r="W16" s="148">
        <f t="shared" si="31"/>
        <v>0</v>
      </c>
      <c r="X16" s="128">
        <f t="shared" si="32"/>
        <v>4</v>
      </c>
      <c r="Y16" s="145"/>
      <c r="Z16" s="146"/>
      <c r="AA16" s="147"/>
      <c r="AB16" s="147"/>
      <c r="AC16" s="148">
        <f t="shared" si="33"/>
        <v>0</v>
      </c>
      <c r="AD16" s="148">
        <f t="shared" si="34"/>
        <v>0</v>
      </c>
      <c r="AE16" s="128">
        <f t="shared" si="35"/>
        <v>4</v>
      </c>
      <c r="AF16" s="145"/>
      <c r="AG16" s="146"/>
      <c r="AH16" s="147"/>
      <c r="AI16" s="147"/>
      <c r="AJ16" s="148">
        <f t="shared" si="36"/>
        <v>0</v>
      </c>
      <c r="AK16" s="148">
        <f t="shared" si="37"/>
        <v>0</v>
      </c>
      <c r="AL16" s="128">
        <f t="shared" si="38"/>
        <v>4</v>
      </c>
      <c r="AM16" s="145"/>
      <c r="AN16" s="146"/>
      <c r="AO16" s="147"/>
      <c r="AP16" s="147"/>
      <c r="AQ16" s="148">
        <f t="shared" si="39"/>
        <v>0</v>
      </c>
      <c r="AR16" s="148">
        <f t="shared" si="40"/>
        <v>0</v>
      </c>
      <c r="AS16" s="128">
        <f t="shared" si="41"/>
        <v>4</v>
      </c>
      <c r="AT16" s="145"/>
      <c r="AU16" s="146"/>
      <c r="AV16" s="147"/>
      <c r="AW16" s="147"/>
      <c r="AX16" s="148">
        <f t="shared" si="42"/>
        <v>0</v>
      </c>
      <c r="AY16" s="148">
        <f t="shared" si="43"/>
        <v>0</v>
      </c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11" customFormat="1" ht="13.8" thickBot="1" x14ac:dyDescent="0.3">
      <c r="A17" s="141" t="s">
        <v>209</v>
      </c>
      <c r="B17" s="142">
        <v>5</v>
      </c>
      <c r="C17" s="110">
        <f>K17+R17+Y17+AF17+AM17+AT17</f>
        <v>6</v>
      </c>
      <c r="D17" s="110">
        <f>L17+S17+Z17+AG17+AN17+AU17</f>
        <v>0</v>
      </c>
      <c r="E17" s="110">
        <f t="shared" si="45"/>
        <v>0</v>
      </c>
      <c r="F17" s="110">
        <f t="shared" si="45"/>
        <v>0</v>
      </c>
      <c r="G17" s="143">
        <f t="shared" si="23"/>
        <v>1.5748031496062992E-2</v>
      </c>
      <c r="H17" s="143">
        <f t="shared" si="24"/>
        <v>0</v>
      </c>
      <c r="I17" s="128">
        <f t="shared" si="25"/>
        <v>5</v>
      </c>
      <c r="J17" s="144" t="str">
        <f t="shared" si="26"/>
        <v>Brice Parker</v>
      </c>
      <c r="K17" s="145">
        <v>3</v>
      </c>
      <c r="L17" s="146"/>
      <c r="M17" s="147"/>
      <c r="N17" s="147"/>
      <c r="O17" s="148">
        <f t="shared" si="27"/>
        <v>3.5294117647058823E-2</v>
      </c>
      <c r="P17" s="148">
        <f t="shared" si="28"/>
        <v>0</v>
      </c>
      <c r="Q17" s="128">
        <f t="shared" si="29"/>
        <v>5</v>
      </c>
      <c r="R17" s="145"/>
      <c r="S17" s="146"/>
      <c r="T17" s="147"/>
      <c r="U17" s="147"/>
      <c r="V17" s="148">
        <f t="shared" si="30"/>
        <v>0</v>
      </c>
      <c r="W17" s="148">
        <f t="shared" si="31"/>
        <v>0</v>
      </c>
      <c r="X17" s="128">
        <f t="shared" si="32"/>
        <v>5</v>
      </c>
      <c r="Y17" s="145"/>
      <c r="Z17" s="146"/>
      <c r="AA17" s="147"/>
      <c r="AB17" s="147"/>
      <c r="AC17" s="148">
        <f t="shared" si="33"/>
        <v>0</v>
      </c>
      <c r="AD17" s="148">
        <f t="shared" si="34"/>
        <v>0</v>
      </c>
      <c r="AE17" s="128">
        <f t="shared" si="35"/>
        <v>5</v>
      </c>
      <c r="AF17" s="145">
        <v>3</v>
      </c>
      <c r="AG17" s="146"/>
      <c r="AH17" s="147"/>
      <c r="AI17" s="147"/>
      <c r="AJ17" s="148">
        <f t="shared" si="36"/>
        <v>2.9702970297029702E-2</v>
      </c>
      <c r="AK17" s="148">
        <f t="shared" si="37"/>
        <v>0</v>
      </c>
      <c r="AL17" s="128">
        <f t="shared" si="38"/>
        <v>5</v>
      </c>
      <c r="AM17" s="145"/>
      <c r="AN17" s="146"/>
      <c r="AO17" s="147"/>
      <c r="AP17" s="147"/>
      <c r="AQ17" s="148">
        <f t="shared" si="39"/>
        <v>0</v>
      </c>
      <c r="AR17" s="148">
        <f t="shared" si="40"/>
        <v>0</v>
      </c>
      <c r="AS17" s="128">
        <f t="shared" si="41"/>
        <v>5</v>
      </c>
      <c r="AT17" s="145"/>
      <c r="AU17" s="146"/>
      <c r="AV17" s="147"/>
      <c r="AW17" s="147"/>
      <c r="AX17" s="148">
        <f t="shared" si="42"/>
        <v>0</v>
      </c>
      <c r="AY17" s="148">
        <f t="shared" si="43"/>
        <v>0</v>
      </c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11" customFormat="1" ht="13.8" thickBot="1" x14ac:dyDescent="0.3">
      <c r="A18" s="141" t="s">
        <v>206</v>
      </c>
      <c r="B18" s="142">
        <v>6</v>
      </c>
      <c r="C18" s="110">
        <f>K18+R18+Y18+AF18+AM18+AT18</f>
        <v>85</v>
      </c>
      <c r="D18" s="110">
        <f>L18+S18+Z18+AG18+AN18+AU18</f>
        <v>3</v>
      </c>
      <c r="E18" s="110">
        <f t="shared" si="45"/>
        <v>3</v>
      </c>
      <c r="F18" s="110">
        <f t="shared" si="45"/>
        <v>3</v>
      </c>
      <c r="G18" s="143">
        <f t="shared" si="23"/>
        <v>0.2230971128608924</v>
      </c>
      <c r="H18" s="143">
        <f t="shared" si="24"/>
        <v>0.1875</v>
      </c>
      <c r="I18" s="128">
        <f t="shared" si="25"/>
        <v>6</v>
      </c>
      <c r="J18" s="144" t="str">
        <f t="shared" si="26"/>
        <v>Kyle Brunet</v>
      </c>
      <c r="K18" s="145">
        <v>13</v>
      </c>
      <c r="L18" s="146"/>
      <c r="M18" s="147">
        <v>2</v>
      </c>
      <c r="N18" s="147">
        <v>2</v>
      </c>
      <c r="O18" s="148">
        <f t="shared" si="27"/>
        <v>0.15294117647058825</v>
      </c>
      <c r="P18" s="148">
        <f t="shared" si="28"/>
        <v>0</v>
      </c>
      <c r="Q18" s="128">
        <f t="shared" si="29"/>
        <v>6</v>
      </c>
      <c r="R18" s="145">
        <v>21</v>
      </c>
      <c r="S18" s="146">
        <v>1</v>
      </c>
      <c r="T18" s="147"/>
      <c r="U18" s="147"/>
      <c r="V18" s="148">
        <f t="shared" si="30"/>
        <v>0.21875</v>
      </c>
      <c r="W18" s="148">
        <f t="shared" si="31"/>
        <v>0.25</v>
      </c>
      <c r="X18" s="128">
        <f t="shared" si="32"/>
        <v>6</v>
      </c>
      <c r="Y18" s="145">
        <v>27</v>
      </c>
      <c r="Z18" s="146">
        <v>1</v>
      </c>
      <c r="AA18" s="147">
        <v>1</v>
      </c>
      <c r="AB18" s="147">
        <v>1</v>
      </c>
      <c r="AC18" s="148">
        <f t="shared" si="33"/>
        <v>0.27272727272727271</v>
      </c>
      <c r="AD18" s="148">
        <f t="shared" si="34"/>
        <v>0.14285714285714285</v>
      </c>
      <c r="AE18" s="128">
        <f t="shared" si="35"/>
        <v>6</v>
      </c>
      <c r="AF18" s="145">
        <v>24</v>
      </c>
      <c r="AG18" s="146">
        <v>1</v>
      </c>
      <c r="AH18" s="147"/>
      <c r="AI18" s="147"/>
      <c r="AJ18" s="148">
        <f t="shared" si="36"/>
        <v>0.23762376237623761</v>
      </c>
      <c r="AK18" s="148">
        <f t="shared" si="37"/>
        <v>0.33333333333333331</v>
      </c>
      <c r="AL18" s="128">
        <f t="shared" si="38"/>
        <v>6</v>
      </c>
      <c r="AM18" s="145"/>
      <c r="AN18" s="146"/>
      <c r="AO18" s="147"/>
      <c r="AP18" s="147"/>
      <c r="AQ18" s="148">
        <f t="shared" si="39"/>
        <v>0</v>
      </c>
      <c r="AR18" s="148">
        <f t="shared" si="40"/>
        <v>0</v>
      </c>
      <c r="AS18" s="128">
        <f t="shared" si="41"/>
        <v>6</v>
      </c>
      <c r="AT18" s="145"/>
      <c r="AU18" s="146"/>
      <c r="AV18" s="147"/>
      <c r="AW18" s="147"/>
      <c r="AX18" s="148">
        <f t="shared" si="42"/>
        <v>0</v>
      </c>
      <c r="AY18" s="148">
        <f t="shared" si="43"/>
        <v>0</v>
      </c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11" customFormat="1" ht="13.8" thickBot="1" x14ac:dyDescent="0.3">
      <c r="A19" s="141" t="s">
        <v>210</v>
      </c>
      <c r="B19" s="142">
        <v>7</v>
      </c>
      <c r="C19" s="110">
        <f>K19+R19+Y19+AF19+AM19+AT19</f>
        <v>220</v>
      </c>
      <c r="D19" s="110">
        <f>L19+S19+Z19+AG19+AN19+AU19</f>
        <v>12</v>
      </c>
      <c r="E19" s="110">
        <f t="shared" si="45"/>
        <v>9</v>
      </c>
      <c r="F19" s="110">
        <f t="shared" si="45"/>
        <v>6</v>
      </c>
      <c r="G19" s="143">
        <f t="shared" si="23"/>
        <v>0.57742782152230976</v>
      </c>
      <c r="H19" s="143">
        <f t="shared" si="24"/>
        <v>0.75</v>
      </c>
      <c r="I19" s="128">
        <f t="shared" si="25"/>
        <v>7</v>
      </c>
      <c r="J19" s="144" t="str">
        <f t="shared" si="26"/>
        <v>Justin Lowrey</v>
      </c>
      <c r="K19" s="145">
        <v>46</v>
      </c>
      <c r="L19" s="146">
        <v>2</v>
      </c>
      <c r="M19" s="147">
        <v>4</v>
      </c>
      <c r="N19" s="147">
        <v>2</v>
      </c>
      <c r="O19" s="148">
        <f t="shared" si="27"/>
        <v>0.54117647058823526</v>
      </c>
      <c r="P19" s="148">
        <f t="shared" si="28"/>
        <v>1</v>
      </c>
      <c r="Q19" s="128">
        <f t="shared" si="29"/>
        <v>7</v>
      </c>
      <c r="R19" s="145">
        <v>55</v>
      </c>
      <c r="S19" s="146">
        <v>3</v>
      </c>
      <c r="T19" s="147">
        <v>1</v>
      </c>
      <c r="U19" s="147">
        <v>1</v>
      </c>
      <c r="V19" s="148">
        <f t="shared" si="30"/>
        <v>0.57291666666666663</v>
      </c>
      <c r="W19" s="148">
        <f t="shared" si="31"/>
        <v>0.75</v>
      </c>
      <c r="X19" s="128">
        <f t="shared" si="32"/>
        <v>7</v>
      </c>
      <c r="Y19" s="145">
        <v>61</v>
      </c>
      <c r="Z19" s="146">
        <v>5</v>
      </c>
      <c r="AA19" s="147"/>
      <c r="AB19" s="147"/>
      <c r="AC19" s="148">
        <f t="shared" si="33"/>
        <v>0.61616161616161613</v>
      </c>
      <c r="AD19" s="148">
        <f t="shared" si="34"/>
        <v>0.7142857142857143</v>
      </c>
      <c r="AE19" s="128">
        <f t="shared" si="35"/>
        <v>7</v>
      </c>
      <c r="AF19" s="145">
        <v>58</v>
      </c>
      <c r="AG19" s="146">
        <v>2</v>
      </c>
      <c r="AH19" s="147">
        <v>4</v>
      </c>
      <c r="AI19" s="147">
        <v>3</v>
      </c>
      <c r="AJ19" s="148">
        <f t="shared" si="36"/>
        <v>0.57425742574257421</v>
      </c>
      <c r="AK19" s="148">
        <f t="shared" si="37"/>
        <v>0.66666666666666663</v>
      </c>
      <c r="AL19" s="128">
        <f t="shared" si="38"/>
        <v>7</v>
      </c>
      <c r="AM19" s="145"/>
      <c r="AN19" s="146"/>
      <c r="AO19" s="147"/>
      <c r="AP19" s="147"/>
      <c r="AQ19" s="148">
        <f t="shared" si="39"/>
        <v>0</v>
      </c>
      <c r="AR19" s="148">
        <f t="shared" si="40"/>
        <v>0</v>
      </c>
      <c r="AS19" s="128">
        <f t="shared" si="41"/>
        <v>7</v>
      </c>
      <c r="AT19" s="145"/>
      <c r="AU19" s="146"/>
      <c r="AV19" s="147"/>
      <c r="AW19" s="147"/>
      <c r="AX19" s="148">
        <f t="shared" si="42"/>
        <v>0</v>
      </c>
      <c r="AY19" s="148">
        <f t="shared" si="43"/>
        <v>0</v>
      </c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11" customFormat="1" ht="13.8" thickBot="1" x14ac:dyDescent="0.3">
      <c r="A20" s="151" t="s">
        <v>24</v>
      </c>
      <c r="B20" s="152"/>
      <c r="C20" s="110"/>
      <c r="D20" s="152">
        <f t="shared" si="44"/>
        <v>0</v>
      </c>
      <c r="E20" s="110"/>
      <c r="F20" s="110"/>
      <c r="G20" s="18"/>
      <c r="H20" s="143">
        <f t="shared" si="24"/>
        <v>0</v>
      </c>
      <c r="I20" s="128"/>
      <c r="J20" s="153" t="s">
        <v>24</v>
      </c>
      <c r="K20" s="154"/>
      <c r="L20" s="155"/>
      <c r="M20" s="156"/>
      <c r="N20" s="156"/>
      <c r="O20" s="148"/>
      <c r="P20" s="148">
        <f t="shared" si="28"/>
        <v>0</v>
      </c>
      <c r="Q20" s="128"/>
      <c r="R20" s="154"/>
      <c r="S20" s="155"/>
      <c r="T20" s="156"/>
      <c r="U20" s="156"/>
      <c r="V20" s="148"/>
      <c r="W20" s="148">
        <f t="shared" si="31"/>
        <v>0</v>
      </c>
      <c r="X20" s="128"/>
      <c r="Y20" s="154"/>
      <c r="Z20" s="155"/>
      <c r="AA20" s="156"/>
      <c r="AB20" s="156"/>
      <c r="AC20" s="148"/>
      <c r="AD20" s="148">
        <f t="shared" si="34"/>
        <v>0</v>
      </c>
      <c r="AE20" s="128"/>
      <c r="AF20" s="154"/>
      <c r="AG20" s="155"/>
      <c r="AH20" s="156"/>
      <c r="AI20" s="156"/>
      <c r="AJ20" s="148"/>
      <c r="AK20" s="148">
        <f t="shared" si="37"/>
        <v>0</v>
      </c>
      <c r="AL20" s="128"/>
      <c r="AM20" s="154"/>
      <c r="AN20" s="155"/>
      <c r="AO20" s="156"/>
      <c r="AP20" s="156"/>
      <c r="AQ20" s="156"/>
      <c r="AR20" s="148">
        <f t="shared" si="40"/>
        <v>0</v>
      </c>
      <c r="AS20" s="128"/>
      <c r="AT20" s="154"/>
      <c r="AU20" s="155"/>
      <c r="AV20" s="156"/>
      <c r="AW20" s="156"/>
      <c r="AX20" s="156"/>
      <c r="AY20" s="148">
        <f t="shared" si="43"/>
        <v>0</v>
      </c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11" customFormat="1" ht="13.8" thickBot="1" x14ac:dyDescent="0.3">
      <c r="A21" s="110"/>
      <c r="B21" s="110"/>
      <c r="C21" s="19">
        <f t="shared" ref="C21:H21" si="46">SUM(C14:C19)</f>
        <v>381</v>
      </c>
      <c r="D21" s="20">
        <f>SUM(D14:D20)</f>
        <v>16</v>
      </c>
      <c r="E21" s="21">
        <f t="shared" si="46"/>
        <v>17</v>
      </c>
      <c r="F21" s="22">
        <f t="shared" si="46"/>
        <v>11</v>
      </c>
      <c r="G21" s="23">
        <f t="shared" si="46"/>
        <v>1</v>
      </c>
      <c r="H21" s="24">
        <f t="shared" si="46"/>
        <v>1</v>
      </c>
      <c r="I21" s="128"/>
      <c r="J21" s="156"/>
      <c r="K21" s="19">
        <f>SUM(K14:K19)</f>
        <v>85</v>
      </c>
      <c r="L21" s="20">
        <f>SUM(L14:L20)</f>
        <v>2</v>
      </c>
      <c r="M21" s="21">
        <f>SUM(M14:M19)</f>
        <v>9</v>
      </c>
      <c r="N21" s="22">
        <f>SUM(N14:N19)</f>
        <v>5</v>
      </c>
      <c r="O21" s="101">
        <f>SUM(O14:O19)</f>
        <v>1</v>
      </c>
      <c r="P21" s="102">
        <f>SUM(P14:P20)</f>
        <v>1</v>
      </c>
      <c r="Q21" s="128"/>
      <c r="R21" s="19">
        <f>SUM(R14:R19)</f>
        <v>96</v>
      </c>
      <c r="S21" s="20">
        <f>SUM(S14:S20)</f>
        <v>4</v>
      </c>
      <c r="T21" s="21">
        <f>SUM(T14:T19)</f>
        <v>1</v>
      </c>
      <c r="U21" s="22">
        <f>SUM(U14:U19)</f>
        <v>1</v>
      </c>
      <c r="V21" s="101">
        <f>SUM(V14:V19)</f>
        <v>1</v>
      </c>
      <c r="W21" s="102">
        <f>SUM(W14:W20)</f>
        <v>1</v>
      </c>
      <c r="X21" s="128"/>
      <c r="Y21" s="19">
        <f>SUM(Y14:Y19)</f>
        <v>99</v>
      </c>
      <c r="Z21" s="20">
        <f>SUM(Z14:Z20)</f>
        <v>7</v>
      </c>
      <c r="AA21" s="21">
        <f>SUM(AA14:AA19)</f>
        <v>2</v>
      </c>
      <c r="AB21" s="22">
        <f>SUM(AB14:AB19)</f>
        <v>2</v>
      </c>
      <c r="AC21" s="101">
        <f>SUM(AC14:AC19)</f>
        <v>1</v>
      </c>
      <c r="AD21" s="102">
        <f>SUM(AD14:AD20)</f>
        <v>1</v>
      </c>
      <c r="AE21" s="128"/>
      <c r="AF21" s="19">
        <f>SUM(AF14:AF19)</f>
        <v>101</v>
      </c>
      <c r="AG21" s="20">
        <f>SUM(AG14:AG20)</f>
        <v>3</v>
      </c>
      <c r="AH21" s="21">
        <f>SUM(AH14:AH19)</f>
        <v>5</v>
      </c>
      <c r="AI21" s="22">
        <f>SUM(AI14:AI19)</f>
        <v>3</v>
      </c>
      <c r="AJ21" s="101">
        <f>SUM(AJ14:AJ19)</f>
        <v>1</v>
      </c>
      <c r="AK21" s="102">
        <f>SUM(AK14:AK20)</f>
        <v>1</v>
      </c>
      <c r="AL21" s="128"/>
      <c r="AM21" s="19">
        <f>SUM(AM14:AM19)</f>
        <v>0</v>
      </c>
      <c r="AN21" s="20">
        <f>SUM(AN14:AN20)</f>
        <v>0</v>
      </c>
      <c r="AO21" s="21">
        <f>SUM(AO14:AO19)</f>
        <v>0</v>
      </c>
      <c r="AP21" s="22">
        <f>SUM(AP14:AP19)</f>
        <v>0</v>
      </c>
      <c r="AQ21" s="101">
        <f>SUM(AQ14:AQ19)</f>
        <v>0</v>
      </c>
      <c r="AR21" s="102">
        <f>SUM(AR14:AR20)</f>
        <v>0</v>
      </c>
      <c r="AS21" s="128"/>
      <c r="AT21" s="19">
        <f>SUM(AT14:AT19)</f>
        <v>0</v>
      </c>
      <c r="AU21" s="20">
        <f>SUM(AU14:AU20)</f>
        <v>0</v>
      </c>
      <c r="AV21" s="21">
        <f>SUM(AV14:AV19)</f>
        <v>0</v>
      </c>
      <c r="AW21" s="22">
        <f>SUM(AW14:AW19)</f>
        <v>0</v>
      </c>
      <c r="AX21" s="101">
        <f>SUM(AX14:AX19)</f>
        <v>0</v>
      </c>
      <c r="AY21" s="102">
        <f>SUM(AY14:AY20)</f>
        <v>0</v>
      </c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11" customFormat="1" ht="14.4" thickBot="1" x14ac:dyDescent="0.3">
      <c r="A22" s="363" t="s">
        <v>127</v>
      </c>
      <c r="B22" s="363"/>
      <c r="C22" s="364"/>
      <c r="D22" s="364"/>
      <c r="E22" s="364"/>
      <c r="F22" s="364"/>
      <c r="G22" s="364"/>
      <c r="H22" s="364"/>
      <c r="I22" s="128"/>
      <c r="J22" s="134" t="s">
        <v>17</v>
      </c>
      <c r="K22" s="135" t="s">
        <v>16</v>
      </c>
      <c r="L22" s="134" t="s">
        <v>9</v>
      </c>
      <c r="M22" s="135"/>
      <c r="N22" s="135"/>
      <c r="O22" s="134" t="s">
        <v>143</v>
      </c>
      <c r="P22" s="136"/>
      <c r="Q22" s="128"/>
      <c r="R22" s="135" t="s">
        <v>16</v>
      </c>
      <c r="S22" s="134" t="s">
        <v>247</v>
      </c>
      <c r="T22" s="135"/>
      <c r="U22" s="135"/>
      <c r="V22" s="134" t="s">
        <v>144</v>
      </c>
      <c r="W22" s="136"/>
      <c r="X22" s="128"/>
      <c r="Y22" s="135" t="s">
        <v>16</v>
      </c>
      <c r="Z22" s="134" t="s">
        <v>78</v>
      </c>
      <c r="AA22" s="135"/>
      <c r="AB22" s="135"/>
      <c r="AC22" s="134" t="s">
        <v>145</v>
      </c>
      <c r="AD22" s="136"/>
      <c r="AE22" s="128"/>
      <c r="AF22" s="135" t="s">
        <v>16</v>
      </c>
      <c r="AG22" s="134" t="s">
        <v>83</v>
      </c>
      <c r="AH22" s="135"/>
      <c r="AI22" s="135"/>
      <c r="AJ22" s="134" t="s">
        <v>271</v>
      </c>
      <c r="AK22" s="136"/>
      <c r="AL22" s="128"/>
      <c r="AM22" s="135" t="s">
        <v>16</v>
      </c>
      <c r="AN22" s="134" t="s">
        <v>27</v>
      </c>
      <c r="AO22" s="135"/>
      <c r="AP22" s="135"/>
      <c r="AQ22" s="134" t="s">
        <v>308</v>
      </c>
      <c r="AR22" s="136"/>
      <c r="AS22" s="128"/>
      <c r="AT22" s="135" t="s">
        <v>16</v>
      </c>
      <c r="AU22" s="134" t="s">
        <v>79</v>
      </c>
      <c r="AV22" s="135"/>
      <c r="AW22" s="135"/>
      <c r="AX22" s="134" t="s">
        <v>316</v>
      </c>
      <c r="AY22" s="136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11" customFormat="1" ht="40.200000000000003" thickBot="1" x14ac:dyDescent="0.3">
      <c r="A23" s="127" t="s">
        <v>0</v>
      </c>
      <c r="B23" s="2" t="s">
        <v>73</v>
      </c>
      <c r="C23" s="2" t="s">
        <v>1</v>
      </c>
      <c r="D23" s="2" t="s">
        <v>4</v>
      </c>
      <c r="E23" s="2" t="s">
        <v>2</v>
      </c>
      <c r="F23" s="2" t="s">
        <v>3</v>
      </c>
      <c r="G23" s="17" t="s">
        <v>7</v>
      </c>
      <c r="H23" s="17" t="s">
        <v>6</v>
      </c>
      <c r="I23" s="128"/>
      <c r="J23" s="137" t="s">
        <v>0</v>
      </c>
      <c r="K23" s="138" t="s">
        <v>14</v>
      </c>
      <c r="L23" s="138" t="s">
        <v>13</v>
      </c>
      <c r="M23" s="138" t="s">
        <v>12</v>
      </c>
      <c r="N23" s="139" t="s">
        <v>20</v>
      </c>
      <c r="O23" s="140" t="s">
        <v>21</v>
      </c>
      <c r="P23" s="140" t="s">
        <v>15</v>
      </c>
      <c r="Q23" s="128"/>
      <c r="R23" s="138" t="s">
        <v>14</v>
      </c>
      <c r="S23" s="138" t="s">
        <v>13</v>
      </c>
      <c r="T23" s="138" t="s">
        <v>12</v>
      </c>
      <c r="U23" s="139" t="s">
        <v>20</v>
      </c>
      <c r="V23" s="140" t="s">
        <v>21</v>
      </c>
      <c r="W23" s="140" t="s">
        <v>15</v>
      </c>
      <c r="X23" s="128"/>
      <c r="Y23" s="138" t="s">
        <v>14</v>
      </c>
      <c r="Z23" s="138" t="s">
        <v>13</v>
      </c>
      <c r="AA23" s="138" t="s">
        <v>12</v>
      </c>
      <c r="AB23" s="139" t="s">
        <v>20</v>
      </c>
      <c r="AC23" s="140" t="s">
        <v>21</v>
      </c>
      <c r="AD23" s="140" t="s">
        <v>15</v>
      </c>
      <c r="AE23" s="128"/>
      <c r="AF23" s="138" t="s">
        <v>14</v>
      </c>
      <c r="AG23" s="138" t="s">
        <v>13</v>
      </c>
      <c r="AH23" s="138" t="s">
        <v>12</v>
      </c>
      <c r="AI23" s="139" t="s">
        <v>20</v>
      </c>
      <c r="AJ23" s="140" t="s">
        <v>21</v>
      </c>
      <c r="AK23" s="140" t="s">
        <v>15</v>
      </c>
      <c r="AL23" s="128"/>
      <c r="AM23" s="138" t="s">
        <v>14</v>
      </c>
      <c r="AN23" s="138" t="s">
        <v>13</v>
      </c>
      <c r="AO23" s="138" t="s">
        <v>12</v>
      </c>
      <c r="AP23" s="139" t="s">
        <v>20</v>
      </c>
      <c r="AQ23" s="140" t="s">
        <v>21</v>
      </c>
      <c r="AR23" s="140" t="s">
        <v>15</v>
      </c>
      <c r="AS23" s="128"/>
      <c r="AT23" s="138" t="s">
        <v>14</v>
      </c>
      <c r="AU23" s="138" t="s">
        <v>13</v>
      </c>
      <c r="AV23" s="138" t="s">
        <v>12</v>
      </c>
      <c r="AW23" s="139" t="s">
        <v>20</v>
      </c>
      <c r="AX23" s="140" t="s">
        <v>21</v>
      </c>
      <c r="AY23" s="140" t="s">
        <v>15</v>
      </c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11" customFormat="1" ht="13.8" thickBot="1" x14ac:dyDescent="0.3">
      <c r="A24" s="141" t="s">
        <v>216</v>
      </c>
      <c r="B24" s="142">
        <v>1</v>
      </c>
      <c r="C24" s="110">
        <f t="shared" ref="C24:C29" si="47">K24+R24+Y24+AF24+AM24+AT24</f>
        <v>65</v>
      </c>
      <c r="D24" s="110">
        <f t="shared" ref="D24:D30" si="48">L24+S24+Z24+AG24+AN24+AU24</f>
        <v>5</v>
      </c>
      <c r="E24" s="110">
        <f t="shared" ref="E24:E29" si="49">M24+T24+AA24+AH24+AO24+AV24</f>
        <v>0</v>
      </c>
      <c r="F24" s="110">
        <f t="shared" ref="F24:F29" si="50">N24+U24+AB24+AI24+AP24+AW24</f>
        <v>0</v>
      </c>
      <c r="G24" s="143">
        <f t="shared" ref="G24:G29" si="51">IF($C$31=0,0,C24/$C$31)</f>
        <v>0.12770137524557956</v>
      </c>
      <c r="H24" s="143">
        <f t="shared" ref="H24:H30" si="52">IF($D$31=0,0,D24/$D$31)</f>
        <v>0.11627906976744186</v>
      </c>
      <c r="I24" s="128">
        <f t="shared" ref="I24:I29" si="53">$B24</f>
        <v>1</v>
      </c>
      <c r="J24" s="144" t="str">
        <f t="shared" ref="J24:J29" si="54">A24</f>
        <v>Ahmad Zeividavi</v>
      </c>
      <c r="K24" s="145">
        <v>9</v>
      </c>
      <c r="L24" s="146"/>
      <c r="M24" s="147"/>
      <c r="N24" s="147"/>
      <c r="O24" s="148">
        <f t="shared" ref="O24:O29" si="55">IF($K$31=0,0,K24/$K$31)</f>
        <v>9.6774193548387094E-2</v>
      </c>
      <c r="P24" s="148">
        <f t="shared" ref="P24:P30" si="56">IF($L$31=0,0,L24/$L$31)</f>
        <v>0</v>
      </c>
      <c r="Q24" s="128">
        <f t="shared" ref="Q24:Q29" si="57">$B24</f>
        <v>1</v>
      </c>
      <c r="R24" s="145">
        <v>16</v>
      </c>
      <c r="S24" s="146">
        <v>1</v>
      </c>
      <c r="T24" s="147"/>
      <c r="U24" s="147"/>
      <c r="V24" s="148">
        <f t="shared" ref="V24:V29" si="58">IF($R$31=0,0,R24/$R$31)</f>
        <v>0.17391304347826086</v>
      </c>
      <c r="W24" s="148">
        <f t="shared" ref="W24:W30" si="59">IF($S$31=0,0,S24/$S$31)</f>
        <v>0.125</v>
      </c>
      <c r="X24" s="128">
        <f t="shared" ref="X24:X29" si="60">$B24</f>
        <v>1</v>
      </c>
      <c r="Y24" s="145">
        <v>5</v>
      </c>
      <c r="Z24" s="146">
        <v>2</v>
      </c>
      <c r="AA24" s="147"/>
      <c r="AB24" s="147"/>
      <c r="AC24" s="148">
        <f t="shared" ref="AC24:AC29" si="61">IF($Y$31=0,0,Y24/$Y$31)</f>
        <v>0.12820512820512819</v>
      </c>
      <c r="AD24" s="148">
        <f t="shared" ref="AD24:AD30" si="62">IF($Z$31=0,0,Z24/$Z$31)</f>
        <v>0.2</v>
      </c>
      <c r="AE24" s="128">
        <f t="shared" ref="AE24:AE29" si="63">$B24</f>
        <v>1</v>
      </c>
      <c r="AF24" s="145">
        <v>19</v>
      </c>
      <c r="AG24" s="146">
        <v>2</v>
      </c>
      <c r="AH24" s="147"/>
      <c r="AI24" s="147"/>
      <c r="AJ24" s="148">
        <f t="shared" ref="AJ24:AJ29" si="64">IF($AF$31=0,0,AF24/$AF$31)</f>
        <v>0.19191919191919191</v>
      </c>
      <c r="AK24" s="148">
        <f t="shared" ref="AK24:AK30" si="65">IF($AG$31=0,0,AG24/$AG$31)</f>
        <v>0.22222222222222221</v>
      </c>
      <c r="AL24" s="128">
        <f t="shared" ref="AL24:AL29" si="66">$B24</f>
        <v>1</v>
      </c>
      <c r="AM24" s="145">
        <v>7</v>
      </c>
      <c r="AN24" s="146"/>
      <c r="AO24" s="147"/>
      <c r="AP24" s="147"/>
      <c r="AQ24" s="148">
        <f t="shared" ref="AQ24:AQ29" si="67">IF($AM$31=0,0,AM24/$AM$31)</f>
        <v>7.4468085106382975E-2</v>
      </c>
      <c r="AR24" s="148">
        <f t="shared" ref="AR24:AR30" si="68">IF($AN$31=0,0,AN24/$AN$31)</f>
        <v>0</v>
      </c>
      <c r="AS24" s="128">
        <f t="shared" ref="AS24:AS29" si="69">$B24</f>
        <v>1</v>
      </c>
      <c r="AT24" s="145">
        <v>9</v>
      </c>
      <c r="AU24" s="146"/>
      <c r="AV24" s="147"/>
      <c r="AW24" s="147"/>
      <c r="AX24" s="148">
        <f t="shared" ref="AX24:AX29" si="70">IF($AT$31=0,0,AT24/$AT$31)</f>
        <v>9.7826086956521743E-2</v>
      </c>
      <c r="AY24" s="148">
        <f t="shared" ref="AY24:AY30" si="71">IF($AU$31=0,0,AU24/$AU$31)</f>
        <v>0</v>
      </c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11" customFormat="1" ht="13.8" thickBot="1" x14ac:dyDescent="0.3">
      <c r="A25" s="141" t="s">
        <v>217</v>
      </c>
      <c r="B25" s="142">
        <v>4</v>
      </c>
      <c r="C25" s="110">
        <f t="shared" si="47"/>
        <v>12</v>
      </c>
      <c r="D25" s="110">
        <f t="shared" si="48"/>
        <v>4</v>
      </c>
      <c r="E25" s="110">
        <f t="shared" si="49"/>
        <v>1</v>
      </c>
      <c r="F25" s="110">
        <f t="shared" si="50"/>
        <v>0</v>
      </c>
      <c r="G25" s="143">
        <f t="shared" si="51"/>
        <v>2.3575638506876228E-2</v>
      </c>
      <c r="H25" s="143">
        <f t="shared" si="52"/>
        <v>9.3023255813953487E-2</v>
      </c>
      <c r="I25" s="128">
        <f t="shared" si="53"/>
        <v>4</v>
      </c>
      <c r="J25" s="144" t="str">
        <f t="shared" si="54"/>
        <v>John Tee</v>
      </c>
      <c r="K25" s="145"/>
      <c r="L25" s="146"/>
      <c r="M25" s="147"/>
      <c r="N25" s="147"/>
      <c r="O25" s="148">
        <f t="shared" si="55"/>
        <v>0</v>
      </c>
      <c r="P25" s="148">
        <f t="shared" si="56"/>
        <v>0</v>
      </c>
      <c r="Q25" s="128">
        <f t="shared" si="57"/>
        <v>4</v>
      </c>
      <c r="R25" s="145"/>
      <c r="S25" s="146"/>
      <c r="T25" s="147"/>
      <c r="U25" s="147"/>
      <c r="V25" s="148">
        <f t="shared" si="58"/>
        <v>0</v>
      </c>
      <c r="W25" s="148">
        <f t="shared" si="59"/>
        <v>0</v>
      </c>
      <c r="X25" s="128">
        <f t="shared" si="60"/>
        <v>4</v>
      </c>
      <c r="Y25" s="145">
        <v>9</v>
      </c>
      <c r="Z25" s="146">
        <v>4</v>
      </c>
      <c r="AA25" s="147">
        <v>1</v>
      </c>
      <c r="AB25" s="147"/>
      <c r="AC25" s="148">
        <f t="shared" si="61"/>
        <v>0.23076923076923078</v>
      </c>
      <c r="AD25" s="148">
        <f t="shared" si="62"/>
        <v>0.4</v>
      </c>
      <c r="AE25" s="128">
        <f t="shared" si="63"/>
        <v>4</v>
      </c>
      <c r="AF25" s="145">
        <v>2</v>
      </c>
      <c r="AG25" s="146"/>
      <c r="AH25" s="147"/>
      <c r="AI25" s="147"/>
      <c r="AJ25" s="148">
        <f t="shared" si="64"/>
        <v>2.0202020202020204E-2</v>
      </c>
      <c r="AK25" s="148">
        <f t="shared" si="65"/>
        <v>0</v>
      </c>
      <c r="AL25" s="128">
        <f t="shared" si="66"/>
        <v>4</v>
      </c>
      <c r="AM25" s="145"/>
      <c r="AN25" s="146"/>
      <c r="AO25" s="147"/>
      <c r="AP25" s="147"/>
      <c r="AQ25" s="148">
        <f t="shared" si="67"/>
        <v>0</v>
      </c>
      <c r="AR25" s="148">
        <f t="shared" si="68"/>
        <v>0</v>
      </c>
      <c r="AS25" s="128">
        <f t="shared" si="69"/>
        <v>4</v>
      </c>
      <c r="AT25" s="145">
        <v>1</v>
      </c>
      <c r="AU25" s="146"/>
      <c r="AV25" s="147"/>
      <c r="AW25" s="147"/>
      <c r="AX25" s="148">
        <f t="shared" si="70"/>
        <v>1.0869565217391304E-2</v>
      </c>
      <c r="AY25" s="148">
        <f t="shared" si="71"/>
        <v>0</v>
      </c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11" customFormat="1" ht="13.8" thickBot="1" x14ac:dyDescent="0.3">
      <c r="A26" s="141" t="s">
        <v>218</v>
      </c>
      <c r="B26" s="142">
        <v>7</v>
      </c>
      <c r="C26" s="110">
        <f>K26+R26+Y26+AF26+AM26+AT26</f>
        <v>221</v>
      </c>
      <c r="D26" s="110">
        <f>L26+S26+Z26+AG26+AN26+AU26</f>
        <v>11</v>
      </c>
      <c r="E26" s="110">
        <f>M26+T26+AA26+AH26+AO26+AV26</f>
        <v>0</v>
      </c>
      <c r="F26" s="110">
        <f>N26+U26+AB26+AI26+AP26+AW26</f>
        <v>0</v>
      </c>
      <c r="G26" s="143">
        <f t="shared" si="51"/>
        <v>0.43418467583497056</v>
      </c>
      <c r="H26" s="143">
        <f t="shared" si="52"/>
        <v>0.2558139534883721</v>
      </c>
      <c r="I26" s="128">
        <f t="shared" si="53"/>
        <v>7</v>
      </c>
      <c r="J26" s="144" t="str">
        <f t="shared" si="54"/>
        <v>Doug Ripley</v>
      </c>
      <c r="K26" s="145">
        <v>40</v>
      </c>
      <c r="L26" s="146">
        <v>1</v>
      </c>
      <c r="M26" s="147"/>
      <c r="N26" s="147"/>
      <c r="O26" s="148">
        <f t="shared" si="55"/>
        <v>0.43010752688172044</v>
      </c>
      <c r="P26" s="148">
        <f t="shared" si="56"/>
        <v>0.14285714285714285</v>
      </c>
      <c r="Q26" s="128">
        <f t="shared" si="57"/>
        <v>7</v>
      </c>
      <c r="R26" s="145">
        <v>42</v>
      </c>
      <c r="S26" s="146">
        <v>1</v>
      </c>
      <c r="T26" s="147"/>
      <c r="U26" s="147"/>
      <c r="V26" s="148">
        <f t="shared" si="58"/>
        <v>0.45652173913043476</v>
      </c>
      <c r="W26" s="148">
        <f t="shared" si="59"/>
        <v>0.125</v>
      </c>
      <c r="X26" s="128">
        <f t="shared" si="60"/>
        <v>7</v>
      </c>
      <c r="Y26" s="145">
        <v>15</v>
      </c>
      <c r="Z26" s="146">
        <v>1</v>
      </c>
      <c r="AA26" s="147"/>
      <c r="AB26" s="147"/>
      <c r="AC26" s="148">
        <f t="shared" si="61"/>
        <v>0.38461538461538464</v>
      </c>
      <c r="AD26" s="148">
        <f t="shared" si="62"/>
        <v>0.1</v>
      </c>
      <c r="AE26" s="128">
        <f t="shared" si="63"/>
        <v>7</v>
      </c>
      <c r="AF26" s="145">
        <v>40</v>
      </c>
      <c r="AG26" s="146">
        <v>4</v>
      </c>
      <c r="AH26" s="147"/>
      <c r="AI26" s="147"/>
      <c r="AJ26" s="148">
        <f t="shared" si="64"/>
        <v>0.40404040404040403</v>
      </c>
      <c r="AK26" s="148">
        <f t="shared" si="65"/>
        <v>0.44444444444444442</v>
      </c>
      <c r="AL26" s="128">
        <f t="shared" si="66"/>
        <v>7</v>
      </c>
      <c r="AM26" s="145">
        <v>40</v>
      </c>
      <c r="AN26" s="146">
        <v>1</v>
      </c>
      <c r="AO26" s="147"/>
      <c r="AP26" s="147"/>
      <c r="AQ26" s="148">
        <f t="shared" si="67"/>
        <v>0.42553191489361702</v>
      </c>
      <c r="AR26" s="148">
        <f t="shared" si="68"/>
        <v>0.5</v>
      </c>
      <c r="AS26" s="128">
        <f t="shared" si="69"/>
        <v>7</v>
      </c>
      <c r="AT26" s="145">
        <v>44</v>
      </c>
      <c r="AU26" s="146">
        <v>3</v>
      </c>
      <c r="AV26" s="147"/>
      <c r="AW26" s="147"/>
      <c r="AX26" s="148">
        <f t="shared" si="70"/>
        <v>0.47826086956521741</v>
      </c>
      <c r="AY26" s="148">
        <f t="shared" si="71"/>
        <v>0.42857142857142855</v>
      </c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11" customFormat="1" ht="13.8" thickBot="1" x14ac:dyDescent="0.3">
      <c r="A27" s="141" t="s">
        <v>219</v>
      </c>
      <c r="B27" s="142">
        <v>8</v>
      </c>
      <c r="C27" s="110">
        <f t="shared" si="47"/>
        <v>211</v>
      </c>
      <c r="D27" s="110">
        <f t="shared" si="48"/>
        <v>23</v>
      </c>
      <c r="E27" s="110">
        <f t="shared" si="49"/>
        <v>2</v>
      </c>
      <c r="F27" s="110">
        <f t="shared" si="50"/>
        <v>1</v>
      </c>
      <c r="G27" s="143">
        <f t="shared" si="51"/>
        <v>0.41453831041257366</v>
      </c>
      <c r="H27" s="143">
        <f t="shared" si="52"/>
        <v>0.53488372093023251</v>
      </c>
      <c r="I27" s="128">
        <f t="shared" si="53"/>
        <v>8</v>
      </c>
      <c r="J27" s="144" t="str">
        <f t="shared" si="54"/>
        <v>Brendan Gaulin</v>
      </c>
      <c r="K27" s="145">
        <v>44</v>
      </c>
      <c r="L27" s="146">
        <v>6</v>
      </c>
      <c r="M27" s="147">
        <v>2</v>
      </c>
      <c r="N27" s="147">
        <v>1</v>
      </c>
      <c r="O27" s="148">
        <f t="shared" si="55"/>
        <v>0.4731182795698925</v>
      </c>
      <c r="P27" s="148">
        <f t="shared" si="56"/>
        <v>0.8571428571428571</v>
      </c>
      <c r="Q27" s="128">
        <f t="shared" si="57"/>
        <v>8</v>
      </c>
      <c r="R27" s="157">
        <v>34</v>
      </c>
      <c r="S27" s="146">
        <v>6</v>
      </c>
      <c r="T27" s="147"/>
      <c r="U27" s="147"/>
      <c r="V27" s="148">
        <f t="shared" si="58"/>
        <v>0.36956521739130432</v>
      </c>
      <c r="W27" s="148">
        <f t="shared" si="59"/>
        <v>0.75</v>
      </c>
      <c r="X27" s="128">
        <f t="shared" si="60"/>
        <v>8</v>
      </c>
      <c r="Y27" s="157">
        <v>10</v>
      </c>
      <c r="Z27" s="146">
        <v>3</v>
      </c>
      <c r="AA27" s="147"/>
      <c r="AB27" s="147"/>
      <c r="AC27" s="148">
        <f t="shared" si="61"/>
        <v>0.25641025641025639</v>
      </c>
      <c r="AD27" s="148">
        <f t="shared" si="62"/>
        <v>0.3</v>
      </c>
      <c r="AE27" s="128">
        <f t="shared" si="63"/>
        <v>8</v>
      </c>
      <c r="AF27" s="158">
        <v>38</v>
      </c>
      <c r="AG27" s="159">
        <v>3</v>
      </c>
      <c r="AH27" s="160"/>
      <c r="AI27" s="160"/>
      <c r="AJ27" s="148">
        <f t="shared" si="64"/>
        <v>0.38383838383838381</v>
      </c>
      <c r="AK27" s="148">
        <f t="shared" si="65"/>
        <v>0.33333333333333331</v>
      </c>
      <c r="AL27" s="128">
        <f t="shared" si="66"/>
        <v>8</v>
      </c>
      <c r="AM27" s="145">
        <v>47</v>
      </c>
      <c r="AN27" s="146">
        <v>1</v>
      </c>
      <c r="AO27" s="147"/>
      <c r="AP27" s="147"/>
      <c r="AQ27" s="148">
        <f t="shared" si="67"/>
        <v>0.5</v>
      </c>
      <c r="AR27" s="148">
        <f t="shared" si="68"/>
        <v>0.5</v>
      </c>
      <c r="AS27" s="128">
        <f t="shared" si="69"/>
        <v>8</v>
      </c>
      <c r="AT27" s="157">
        <v>38</v>
      </c>
      <c r="AU27" s="146">
        <v>4</v>
      </c>
      <c r="AV27" s="147"/>
      <c r="AW27" s="147"/>
      <c r="AX27" s="148">
        <f t="shared" si="70"/>
        <v>0.41304347826086957</v>
      </c>
      <c r="AY27" s="148">
        <f t="shared" si="71"/>
        <v>0.5714285714285714</v>
      </c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11" customFormat="1" ht="13.8" thickBot="1" x14ac:dyDescent="0.3">
      <c r="A28" s="149"/>
      <c r="B28" s="150"/>
      <c r="C28" s="110">
        <f t="shared" si="47"/>
        <v>0</v>
      </c>
      <c r="D28" s="110">
        <f t="shared" si="48"/>
        <v>0</v>
      </c>
      <c r="E28" s="110">
        <f t="shared" si="49"/>
        <v>0</v>
      </c>
      <c r="F28" s="110">
        <f t="shared" si="50"/>
        <v>0</v>
      </c>
      <c r="G28" s="143">
        <f t="shared" si="51"/>
        <v>0</v>
      </c>
      <c r="H28" s="143">
        <f t="shared" si="52"/>
        <v>0</v>
      </c>
      <c r="I28" s="128">
        <f t="shared" si="53"/>
        <v>0</v>
      </c>
      <c r="J28" s="144">
        <f t="shared" si="54"/>
        <v>0</v>
      </c>
      <c r="K28" s="145"/>
      <c r="L28" s="146"/>
      <c r="M28" s="147"/>
      <c r="N28" s="147"/>
      <c r="O28" s="148">
        <f t="shared" si="55"/>
        <v>0</v>
      </c>
      <c r="P28" s="148">
        <f t="shared" si="56"/>
        <v>0</v>
      </c>
      <c r="Q28" s="128">
        <f t="shared" si="57"/>
        <v>0</v>
      </c>
      <c r="R28" s="157"/>
      <c r="S28" s="146"/>
      <c r="T28" s="147"/>
      <c r="U28" s="147"/>
      <c r="V28" s="148">
        <f t="shared" si="58"/>
        <v>0</v>
      </c>
      <c r="W28" s="148">
        <f t="shared" si="59"/>
        <v>0</v>
      </c>
      <c r="X28" s="128">
        <f t="shared" si="60"/>
        <v>0</v>
      </c>
      <c r="Y28" s="157"/>
      <c r="Z28" s="146"/>
      <c r="AA28" s="147"/>
      <c r="AB28" s="147"/>
      <c r="AC28" s="148">
        <f t="shared" si="61"/>
        <v>0</v>
      </c>
      <c r="AD28" s="148">
        <f t="shared" si="62"/>
        <v>0</v>
      </c>
      <c r="AE28" s="128">
        <f t="shared" si="63"/>
        <v>0</v>
      </c>
      <c r="AF28" s="158"/>
      <c r="AG28" s="159"/>
      <c r="AH28" s="160"/>
      <c r="AI28" s="160"/>
      <c r="AJ28" s="148">
        <f t="shared" si="64"/>
        <v>0</v>
      </c>
      <c r="AK28" s="148">
        <f t="shared" si="65"/>
        <v>0</v>
      </c>
      <c r="AL28" s="128">
        <f t="shared" si="66"/>
        <v>0</v>
      </c>
      <c r="AM28" s="145"/>
      <c r="AN28" s="146"/>
      <c r="AO28" s="147"/>
      <c r="AP28" s="147"/>
      <c r="AQ28" s="148">
        <f t="shared" si="67"/>
        <v>0</v>
      </c>
      <c r="AR28" s="148">
        <f t="shared" si="68"/>
        <v>0</v>
      </c>
      <c r="AS28" s="128">
        <f t="shared" si="69"/>
        <v>0</v>
      </c>
      <c r="AT28" s="157"/>
      <c r="AU28" s="146"/>
      <c r="AV28" s="147"/>
      <c r="AW28" s="147"/>
      <c r="AX28" s="148">
        <f t="shared" si="70"/>
        <v>0</v>
      </c>
      <c r="AY28" s="148">
        <f t="shared" si="71"/>
        <v>0</v>
      </c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11" customFormat="1" ht="13.8" thickBot="1" x14ac:dyDescent="0.3">
      <c r="A29" s="149"/>
      <c r="B29" s="150"/>
      <c r="C29" s="110">
        <f t="shared" si="47"/>
        <v>0</v>
      </c>
      <c r="D29" s="110">
        <f t="shared" si="48"/>
        <v>0</v>
      </c>
      <c r="E29" s="110">
        <f t="shared" si="49"/>
        <v>0</v>
      </c>
      <c r="F29" s="110">
        <f t="shared" si="50"/>
        <v>0</v>
      </c>
      <c r="G29" s="143">
        <f t="shared" si="51"/>
        <v>0</v>
      </c>
      <c r="H29" s="143">
        <f t="shared" si="52"/>
        <v>0</v>
      </c>
      <c r="I29" s="128">
        <f t="shared" si="53"/>
        <v>0</v>
      </c>
      <c r="J29" s="144">
        <f t="shared" si="54"/>
        <v>0</v>
      </c>
      <c r="K29" s="145"/>
      <c r="L29" s="146"/>
      <c r="M29" s="147"/>
      <c r="N29" s="147"/>
      <c r="O29" s="148">
        <f t="shared" si="55"/>
        <v>0</v>
      </c>
      <c r="P29" s="148">
        <f t="shared" si="56"/>
        <v>0</v>
      </c>
      <c r="Q29" s="128">
        <f t="shared" si="57"/>
        <v>0</v>
      </c>
      <c r="R29" s="157"/>
      <c r="S29" s="146"/>
      <c r="T29" s="147"/>
      <c r="U29" s="147"/>
      <c r="V29" s="148">
        <f t="shared" si="58"/>
        <v>0</v>
      </c>
      <c r="W29" s="148">
        <f t="shared" si="59"/>
        <v>0</v>
      </c>
      <c r="X29" s="128">
        <f t="shared" si="60"/>
        <v>0</v>
      </c>
      <c r="Y29" s="157"/>
      <c r="Z29" s="146"/>
      <c r="AA29" s="147"/>
      <c r="AB29" s="147"/>
      <c r="AC29" s="148">
        <f t="shared" si="61"/>
        <v>0</v>
      </c>
      <c r="AD29" s="148">
        <f t="shared" si="62"/>
        <v>0</v>
      </c>
      <c r="AE29" s="128">
        <f t="shared" si="63"/>
        <v>0</v>
      </c>
      <c r="AF29" s="158"/>
      <c r="AG29" s="159"/>
      <c r="AH29" s="160"/>
      <c r="AI29" s="160"/>
      <c r="AJ29" s="148">
        <f t="shared" si="64"/>
        <v>0</v>
      </c>
      <c r="AK29" s="148">
        <f t="shared" si="65"/>
        <v>0</v>
      </c>
      <c r="AL29" s="128">
        <f t="shared" si="66"/>
        <v>0</v>
      </c>
      <c r="AM29" s="145"/>
      <c r="AN29" s="146"/>
      <c r="AO29" s="147"/>
      <c r="AP29" s="147"/>
      <c r="AQ29" s="148">
        <f t="shared" si="67"/>
        <v>0</v>
      </c>
      <c r="AR29" s="148">
        <f t="shared" si="68"/>
        <v>0</v>
      </c>
      <c r="AS29" s="128">
        <f t="shared" si="69"/>
        <v>0</v>
      </c>
      <c r="AT29" s="157"/>
      <c r="AU29" s="146"/>
      <c r="AV29" s="147"/>
      <c r="AW29" s="147"/>
      <c r="AX29" s="148">
        <f t="shared" si="70"/>
        <v>0</v>
      </c>
      <c r="AY29" s="148">
        <f t="shared" si="71"/>
        <v>0</v>
      </c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11" customFormat="1" ht="13.8" thickBot="1" x14ac:dyDescent="0.3">
      <c r="A30" s="151" t="s">
        <v>24</v>
      </c>
      <c r="B30" s="152"/>
      <c r="C30" s="110"/>
      <c r="D30" s="152">
        <f t="shared" si="48"/>
        <v>0</v>
      </c>
      <c r="E30" s="110"/>
      <c r="F30" s="110"/>
      <c r="G30" s="18"/>
      <c r="H30" s="143">
        <f t="shared" si="52"/>
        <v>0</v>
      </c>
      <c r="I30" s="128"/>
      <c r="J30" s="153" t="s">
        <v>24</v>
      </c>
      <c r="K30" s="154"/>
      <c r="L30" s="155"/>
      <c r="M30" s="156"/>
      <c r="N30" s="156"/>
      <c r="O30" s="148"/>
      <c r="P30" s="148">
        <f t="shared" si="56"/>
        <v>0</v>
      </c>
      <c r="Q30" s="128"/>
      <c r="R30" s="154"/>
      <c r="S30" s="155"/>
      <c r="T30" s="156"/>
      <c r="U30" s="156"/>
      <c r="V30" s="148"/>
      <c r="W30" s="148">
        <f t="shared" si="59"/>
        <v>0</v>
      </c>
      <c r="X30" s="128"/>
      <c r="Y30" s="154"/>
      <c r="Z30" s="155"/>
      <c r="AA30" s="156"/>
      <c r="AB30" s="156"/>
      <c r="AC30" s="148"/>
      <c r="AD30" s="148">
        <f t="shared" si="62"/>
        <v>0</v>
      </c>
      <c r="AE30" s="128"/>
      <c r="AF30" s="161"/>
      <c r="AG30" s="162"/>
      <c r="AH30" s="163"/>
      <c r="AI30" s="163"/>
      <c r="AJ30" s="163"/>
      <c r="AK30" s="148">
        <f t="shared" si="65"/>
        <v>0</v>
      </c>
      <c r="AL30" s="128"/>
      <c r="AM30" s="154"/>
      <c r="AN30" s="155"/>
      <c r="AO30" s="156"/>
      <c r="AP30" s="156"/>
      <c r="AQ30" s="148"/>
      <c r="AR30" s="148">
        <f t="shared" si="68"/>
        <v>0</v>
      </c>
      <c r="AS30" s="128"/>
      <c r="AT30" s="154"/>
      <c r="AU30" s="155"/>
      <c r="AV30" s="156"/>
      <c r="AW30" s="156"/>
      <c r="AX30" s="148"/>
      <c r="AY30" s="148">
        <f t="shared" si="71"/>
        <v>0</v>
      </c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11" customFormat="1" ht="13.8" thickBot="1" x14ac:dyDescent="0.3">
      <c r="A31" s="164"/>
      <c r="B31" s="164"/>
      <c r="C31" s="19">
        <f t="shared" ref="C31:H31" si="72">SUM(C24:C29)</f>
        <v>509</v>
      </c>
      <c r="D31" s="20">
        <f>SUM(D24:D30)</f>
        <v>43</v>
      </c>
      <c r="E31" s="21">
        <f t="shared" si="72"/>
        <v>3</v>
      </c>
      <c r="F31" s="22">
        <f t="shared" si="72"/>
        <v>1</v>
      </c>
      <c r="G31" s="23">
        <f t="shared" si="72"/>
        <v>1</v>
      </c>
      <c r="H31" s="24">
        <f t="shared" si="72"/>
        <v>1</v>
      </c>
      <c r="I31" s="128"/>
      <c r="J31" s="156"/>
      <c r="K31" s="19">
        <f>SUM(K24:K29)</f>
        <v>93</v>
      </c>
      <c r="L31" s="20">
        <f>SUM(L24:L30)</f>
        <v>7</v>
      </c>
      <c r="M31" s="21">
        <f>SUM(M24:M29)</f>
        <v>2</v>
      </c>
      <c r="N31" s="22">
        <f>SUM(N24:N29)</f>
        <v>1</v>
      </c>
      <c r="O31" s="101">
        <f>SUM(O24:O29)</f>
        <v>1</v>
      </c>
      <c r="P31" s="102">
        <f>SUM(P24:P30)</f>
        <v>1</v>
      </c>
      <c r="Q31" s="128"/>
      <c r="R31" s="19">
        <f>SUM(R24:R29)</f>
        <v>92</v>
      </c>
      <c r="S31" s="20">
        <f>SUM(S24:S30)</f>
        <v>8</v>
      </c>
      <c r="T31" s="21">
        <f>SUM(T24:T29)</f>
        <v>0</v>
      </c>
      <c r="U31" s="22">
        <f>SUM(U24:U29)</f>
        <v>0</v>
      </c>
      <c r="V31" s="101">
        <f>SUM(V24:V29)</f>
        <v>0.99999999999999989</v>
      </c>
      <c r="W31" s="102">
        <f>SUM(W24:W30)</f>
        <v>1</v>
      </c>
      <c r="X31" s="128"/>
      <c r="Y31" s="19">
        <f>SUM(Y24:Y29)</f>
        <v>39</v>
      </c>
      <c r="Z31" s="20">
        <f>SUM(Z24:Z30)</f>
        <v>10</v>
      </c>
      <c r="AA31" s="21">
        <f>SUM(AA24:AA29)</f>
        <v>1</v>
      </c>
      <c r="AB31" s="22">
        <f>SUM(AB24:AB29)</f>
        <v>0</v>
      </c>
      <c r="AC31" s="101">
        <f>SUM(AC24:AC29)</f>
        <v>1</v>
      </c>
      <c r="AD31" s="102">
        <f>SUM(AD24:AD30)</f>
        <v>1</v>
      </c>
      <c r="AE31" s="128"/>
      <c r="AF31" s="19">
        <f>SUM(AF24:AF29)</f>
        <v>99</v>
      </c>
      <c r="AG31" s="20">
        <f>SUM(AG24:AG30)</f>
        <v>9</v>
      </c>
      <c r="AH31" s="21">
        <f>SUM(AH24:AH29)</f>
        <v>0</v>
      </c>
      <c r="AI31" s="22">
        <f>SUM(AI24:AI29)</f>
        <v>0</v>
      </c>
      <c r="AJ31" s="101">
        <f>SUM(AJ24:AJ29)</f>
        <v>1</v>
      </c>
      <c r="AK31" s="102">
        <f>SUM(AK24:AK30)</f>
        <v>1</v>
      </c>
      <c r="AL31" s="128"/>
      <c r="AM31" s="19">
        <f>SUM(AM24:AM29)</f>
        <v>94</v>
      </c>
      <c r="AN31" s="20">
        <f>SUM(AN24:AN30)</f>
        <v>2</v>
      </c>
      <c r="AO31" s="21">
        <f>SUM(AO24:AO29)</f>
        <v>0</v>
      </c>
      <c r="AP31" s="22">
        <f>SUM(AP24:AP29)</f>
        <v>0</v>
      </c>
      <c r="AQ31" s="101">
        <f>SUM(AQ24:AQ29)</f>
        <v>1</v>
      </c>
      <c r="AR31" s="102">
        <f>SUM(AR24:AR30)</f>
        <v>1</v>
      </c>
      <c r="AS31" s="128"/>
      <c r="AT31" s="19">
        <f>SUM(AT24:AT29)</f>
        <v>92</v>
      </c>
      <c r="AU31" s="20">
        <f>SUM(AU24:AU30)</f>
        <v>7</v>
      </c>
      <c r="AV31" s="21">
        <f>SUM(AV24:AV29)</f>
        <v>0</v>
      </c>
      <c r="AW31" s="22">
        <f>SUM(AW24:AW29)</f>
        <v>0</v>
      </c>
      <c r="AX31" s="101">
        <f>SUM(AX24:AX29)</f>
        <v>1</v>
      </c>
      <c r="AY31" s="102">
        <f>SUM(AY24:AY30)</f>
        <v>1</v>
      </c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11" customFormat="1" ht="14.4" thickBot="1" x14ac:dyDescent="0.3">
      <c r="A32" s="363" t="s">
        <v>248</v>
      </c>
      <c r="B32" s="363"/>
      <c r="C32" s="364"/>
      <c r="D32" s="364"/>
      <c r="E32" s="364"/>
      <c r="F32" s="364"/>
      <c r="G32" s="364"/>
      <c r="H32" s="364"/>
      <c r="I32" s="128"/>
      <c r="J32" s="134" t="s">
        <v>247</v>
      </c>
      <c r="K32" s="135" t="s">
        <v>16</v>
      </c>
      <c r="L32" s="134" t="s">
        <v>78</v>
      </c>
      <c r="M32" s="135"/>
      <c r="N32" s="135"/>
      <c r="O32" s="134" t="s">
        <v>146</v>
      </c>
      <c r="P32" s="136"/>
      <c r="Q32" s="128"/>
      <c r="R32" s="135" t="s">
        <v>16</v>
      </c>
      <c r="S32" s="134" t="s">
        <v>150</v>
      </c>
      <c r="T32" s="135"/>
      <c r="U32" s="135"/>
      <c r="V32" s="134" t="s">
        <v>144</v>
      </c>
      <c r="W32" s="136"/>
      <c r="X32" s="128"/>
      <c r="Y32" s="135" t="s">
        <v>16</v>
      </c>
      <c r="Z32" s="134" t="s">
        <v>9</v>
      </c>
      <c r="AA32" s="135"/>
      <c r="AB32" s="135"/>
      <c r="AC32" s="134" t="s">
        <v>147</v>
      </c>
      <c r="AD32" s="136"/>
      <c r="AE32" s="128"/>
      <c r="AF32" s="135" t="s">
        <v>16</v>
      </c>
      <c r="AG32" s="134" t="s">
        <v>27</v>
      </c>
      <c r="AH32" s="135"/>
      <c r="AI32" s="135"/>
      <c r="AJ32" s="134" t="s">
        <v>279</v>
      </c>
      <c r="AK32" s="136"/>
      <c r="AL32" s="128"/>
      <c r="AM32" s="135" t="s">
        <v>16</v>
      </c>
      <c r="AN32" s="134"/>
      <c r="AO32" s="135"/>
      <c r="AP32" s="135"/>
      <c r="AQ32" s="134" t="s">
        <v>18</v>
      </c>
      <c r="AR32" s="136"/>
      <c r="AS32" s="128"/>
      <c r="AT32" s="135" t="s">
        <v>16</v>
      </c>
      <c r="AU32" s="134"/>
      <c r="AV32" s="135"/>
      <c r="AW32" s="135"/>
      <c r="AX32" s="134" t="s">
        <v>18</v>
      </c>
      <c r="AY32" s="136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11" customFormat="1" ht="40.200000000000003" thickBot="1" x14ac:dyDescent="0.3">
      <c r="A33" s="127" t="s">
        <v>0</v>
      </c>
      <c r="B33" s="2" t="s">
        <v>73</v>
      </c>
      <c r="C33" s="2" t="s">
        <v>1</v>
      </c>
      <c r="D33" s="2" t="s">
        <v>4</v>
      </c>
      <c r="E33" s="2" t="s">
        <v>2</v>
      </c>
      <c r="F33" s="2" t="s">
        <v>3</v>
      </c>
      <c r="G33" s="17" t="s">
        <v>7</v>
      </c>
      <c r="H33" s="17" t="s">
        <v>6</v>
      </c>
      <c r="I33" s="128"/>
      <c r="J33" s="137" t="s">
        <v>0</v>
      </c>
      <c r="K33" s="138" t="s">
        <v>14</v>
      </c>
      <c r="L33" s="138" t="s">
        <v>13</v>
      </c>
      <c r="M33" s="138" t="s">
        <v>12</v>
      </c>
      <c r="N33" s="139" t="s">
        <v>20</v>
      </c>
      <c r="O33" s="140" t="s">
        <v>21</v>
      </c>
      <c r="P33" s="140" t="s">
        <v>15</v>
      </c>
      <c r="Q33" s="128"/>
      <c r="R33" s="138" t="s">
        <v>14</v>
      </c>
      <c r="S33" s="138" t="s">
        <v>13</v>
      </c>
      <c r="T33" s="138" t="s">
        <v>12</v>
      </c>
      <c r="U33" s="139" t="s">
        <v>20</v>
      </c>
      <c r="V33" s="140" t="s">
        <v>21</v>
      </c>
      <c r="W33" s="140" t="s">
        <v>15</v>
      </c>
      <c r="X33" s="128"/>
      <c r="Y33" s="138" t="s">
        <v>14</v>
      </c>
      <c r="Z33" s="138" t="s">
        <v>13</v>
      </c>
      <c r="AA33" s="138" t="s">
        <v>12</v>
      </c>
      <c r="AB33" s="139" t="s">
        <v>20</v>
      </c>
      <c r="AC33" s="140" t="s">
        <v>21</v>
      </c>
      <c r="AD33" s="140" t="s">
        <v>15</v>
      </c>
      <c r="AE33" s="128"/>
      <c r="AF33" s="138" t="s">
        <v>14</v>
      </c>
      <c r="AG33" s="138" t="s">
        <v>13</v>
      </c>
      <c r="AH33" s="138" t="s">
        <v>12</v>
      </c>
      <c r="AI33" s="139" t="s">
        <v>20</v>
      </c>
      <c r="AJ33" s="140" t="s">
        <v>21</v>
      </c>
      <c r="AK33" s="140" t="s">
        <v>15</v>
      </c>
      <c r="AL33" s="128"/>
      <c r="AM33" s="138" t="s">
        <v>14</v>
      </c>
      <c r="AN33" s="138" t="s">
        <v>13</v>
      </c>
      <c r="AO33" s="138" t="s">
        <v>12</v>
      </c>
      <c r="AP33" s="139" t="s">
        <v>20</v>
      </c>
      <c r="AQ33" s="140" t="s">
        <v>21</v>
      </c>
      <c r="AR33" s="140" t="s">
        <v>15</v>
      </c>
      <c r="AS33" s="128"/>
      <c r="AT33" s="138" t="s">
        <v>14</v>
      </c>
      <c r="AU33" s="138" t="s">
        <v>13</v>
      </c>
      <c r="AV33" s="138" t="s">
        <v>12</v>
      </c>
      <c r="AW33" s="139" t="s">
        <v>20</v>
      </c>
      <c r="AX33" s="140" t="s">
        <v>21</v>
      </c>
      <c r="AY33" s="140" t="s">
        <v>15</v>
      </c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11" customFormat="1" ht="13.8" thickBot="1" x14ac:dyDescent="0.3">
      <c r="A34" s="141" t="s">
        <v>223</v>
      </c>
      <c r="B34" s="165">
        <v>2</v>
      </c>
      <c r="C34" s="110">
        <f>K34+R34+Y34+AF34+AM34+AT34</f>
        <v>1</v>
      </c>
      <c r="D34" s="110">
        <f>L34+S34+Z34+AG34+AN34+AU34</f>
        <v>0</v>
      </c>
      <c r="E34" s="110">
        <f>M34+T34+AA34+AH34+AO34+AV34</f>
        <v>0</v>
      </c>
      <c r="F34" s="110">
        <f>N34+U34+AB34+AI34+AP34+AW34</f>
        <v>0</v>
      </c>
      <c r="G34" s="143">
        <f t="shared" ref="G34:G39" si="73">IF($C$41=0,0,C34/$C$41)</f>
        <v>3.0581039755351682E-3</v>
      </c>
      <c r="H34" s="143">
        <f t="shared" ref="H34:H40" si="74">IF($D$41=0,0,D34/$D$41)</f>
        <v>0</v>
      </c>
      <c r="I34" s="128">
        <f t="shared" ref="I34:I39" si="75">$B34</f>
        <v>2</v>
      </c>
      <c r="J34" s="144" t="str">
        <f t="shared" ref="J34:J39" si="76">A34</f>
        <v>Alphonso McFaden</v>
      </c>
      <c r="K34" s="145"/>
      <c r="L34" s="146"/>
      <c r="M34" s="147"/>
      <c r="N34" s="147"/>
      <c r="O34" s="148">
        <f t="shared" ref="O34:O39" si="77">IF($K$41=0,0,K34/$K$41)</f>
        <v>0</v>
      </c>
      <c r="P34" s="148">
        <f t="shared" ref="P34:P40" si="78">IF($L$41=0,0,L34/$L$41)</f>
        <v>0</v>
      </c>
      <c r="Q34" s="128">
        <f t="shared" ref="Q34:Q39" si="79">$B34</f>
        <v>2</v>
      </c>
      <c r="R34" s="145">
        <v>1</v>
      </c>
      <c r="S34" s="146"/>
      <c r="T34" s="147"/>
      <c r="U34" s="147"/>
      <c r="V34" s="148">
        <f t="shared" ref="V34:V39" si="80">IF($R$41=0,0,R34/$R$41)</f>
        <v>1.1111111111111112E-2</v>
      </c>
      <c r="W34" s="148">
        <f t="shared" ref="W34:W40" si="81">IF($S$41=0,0,S34/$S$41)</f>
        <v>0</v>
      </c>
      <c r="X34" s="128">
        <f t="shared" ref="X34:X39" si="82">$B34</f>
        <v>2</v>
      </c>
      <c r="Y34" s="145"/>
      <c r="Z34" s="146"/>
      <c r="AA34" s="147"/>
      <c r="AB34" s="147"/>
      <c r="AC34" s="148">
        <f t="shared" ref="AC34:AC39" si="83">IF($Y$41=0,0,Y34/$Y$41)</f>
        <v>0</v>
      </c>
      <c r="AD34" s="148">
        <f t="shared" ref="AD34:AD40" si="84">IF($Z$41=0,0,Z34/$Z$41)</f>
        <v>0</v>
      </c>
      <c r="AE34" s="128">
        <f t="shared" ref="AE34:AE39" si="85">$B34</f>
        <v>2</v>
      </c>
      <c r="AF34" s="145"/>
      <c r="AG34" s="146"/>
      <c r="AH34" s="147"/>
      <c r="AI34" s="147"/>
      <c r="AJ34" s="148">
        <f t="shared" ref="AJ34:AJ39" si="86">IF($AF$41=0,0,AF34/$AF$41)</f>
        <v>0</v>
      </c>
      <c r="AK34" s="148">
        <f t="shared" ref="AK34:AK40" si="87">IF($AG$41=0,0,AG34/$AG$41)</f>
        <v>0</v>
      </c>
      <c r="AL34" s="128">
        <f t="shared" ref="AL34:AL39" si="88">$B34</f>
        <v>2</v>
      </c>
      <c r="AM34" s="145"/>
      <c r="AN34" s="146"/>
      <c r="AO34" s="147"/>
      <c r="AP34" s="147"/>
      <c r="AQ34" s="148">
        <f t="shared" ref="AQ34:AQ39" si="89">IF($AM$41=0,0,AM34/$AM$41)</f>
        <v>0</v>
      </c>
      <c r="AR34" s="148">
        <f t="shared" ref="AR34:AR40" si="90">IF($AN$41=0,0,AN34/$AN$41)</f>
        <v>0</v>
      </c>
      <c r="AS34" s="128">
        <f t="shared" ref="AS34:AS39" si="91">$B34</f>
        <v>2</v>
      </c>
      <c r="AT34" s="145"/>
      <c r="AU34" s="146"/>
      <c r="AV34" s="147"/>
      <c r="AW34" s="147"/>
      <c r="AX34" s="148">
        <f t="shared" ref="AX34:AX39" si="92">IF($AT$41=0,0,AT34/$AT$41)</f>
        <v>0</v>
      </c>
      <c r="AY34" s="148">
        <f t="shared" ref="AY34:AY40" si="93">IF($AU$41=0,0,AU34/$AU$41)</f>
        <v>0</v>
      </c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s="11" customFormat="1" ht="13.8" thickBot="1" x14ac:dyDescent="0.3">
      <c r="A35" s="141" t="s">
        <v>224</v>
      </c>
      <c r="B35" s="166">
        <v>3</v>
      </c>
      <c r="C35" s="110">
        <f>K35+R35+Y35+AF35+AM35+AT35</f>
        <v>76</v>
      </c>
      <c r="D35" s="110">
        <f t="shared" ref="D35:D40" si="94">L35+S35+Z35+AG35+AN35+AU35</f>
        <v>4</v>
      </c>
      <c r="E35" s="110">
        <f t="shared" ref="E35:F39" si="95">M35+T35+AA35+AH35+AO35+AV35</f>
        <v>2</v>
      </c>
      <c r="F35" s="110">
        <f t="shared" si="95"/>
        <v>2</v>
      </c>
      <c r="G35" s="143">
        <f t="shared" si="73"/>
        <v>0.23241590214067279</v>
      </c>
      <c r="H35" s="143">
        <f t="shared" si="74"/>
        <v>0.21052631578947367</v>
      </c>
      <c r="I35" s="128">
        <f t="shared" si="75"/>
        <v>3</v>
      </c>
      <c r="J35" s="144" t="str">
        <f t="shared" si="76"/>
        <v>Devin  Bullock</v>
      </c>
      <c r="K35" s="145">
        <v>12</v>
      </c>
      <c r="L35" s="146">
        <v>3</v>
      </c>
      <c r="M35" s="147"/>
      <c r="N35" s="147"/>
      <c r="O35" s="148">
        <f t="shared" si="77"/>
        <v>0.3</v>
      </c>
      <c r="P35" s="148">
        <f t="shared" si="78"/>
        <v>0.3</v>
      </c>
      <c r="Q35" s="128">
        <f t="shared" si="79"/>
        <v>3</v>
      </c>
      <c r="R35" s="145">
        <v>19</v>
      </c>
      <c r="S35" s="146"/>
      <c r="T35" s="147"/>
      <c r="U35" s="147"/>
      <c r="V35" s="148">
        <f t="shared" si="80"/>
        <v>0.21111111111111111</v>
      </c>
      <c r="W35" s="148">
        <f t="shared" si="81"/>
        <v>0</v>
      </c>
      <c r="X35" s="128">
        <f t="shared" si="82"/>
        <v>3</v>
      </c>
      <c r="Y35" s="145">
        <v>14</v>
      </c>
      <c r="Z35" s="146"/>
      <c r="AA35" s="147">
        <v>2</v>
      </c>
      <c r="AB35" s="147">
        <v>2</v>
      </c>
      <c r="AC35" s="148">
        <f t="shared" si="83"/>
        <v>0.13861386138613863</v>
      </c>
      <c r="AD35" s="148">
        <f t="shared" si="84"/>
        <v>0</v>
      </c>
      <c r="AE35" s="128">
        <f t="shared" si="85"/>
        <v>3</v>
      </c>
      <c r="AF35" s="145">
        <v>31</v>
      </c>
      <c r="AG35" s="146">
        <v>1</v>
      </c>
      <c r="AH35" s="147"/>
      <c r="AI35" s="147"/>
      <c r="AJ35" s="148">
        <f t="shared" si="86"/>
        <v>0.32291666666666669</v>
      </c>
      <c r="AK35" s="148">
        <f t="shared" si="87"/>
        <v>1</v>
      </c>
      <c r="AL35" s="128">
        <f t="shared" si="88"/>
        <v>3</v>
      </c>
      <c r="AM35" s="145"/>
      <c r="AN35" s="146"/>
      <c r="AO35" s="147"/>
      <c r="AP35" s="147"/>
      <c r="AQ35" s="148">
        <f t="shared" si="89"/>
        <v>0</v>
      </c>
      <c r="AR35" s="148">
        <f t="shared" si="90"/>
        <v>0</v>
      </c>
      <c r="AS35" s="128">
        <f t="shared" si="91"/>
        <v>3</v>
      </c>
      <c r="AT35" s="145"/>
      <c r="AU35" s="146"/>
      <c r="AV35" s="147"/>
      <c r="AW35" s="147"/>
      <c r="AX35" s="148">
        <f t="shared" si="92"/>
        <v>0</v>
      </c>
      <c r="AY35" s="148">
        <f t="shared" si="93"/>
        <v>0</v>
      </c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11" customFormat="1" ht="13.8" thickBot="1" x14ac:dyDescent="0.3">
      <c r="A36" s="141" t="s">
        <v>225</v>
      </c>
      <c r="B36" s="166">
        <v>4</v>
      </c>
      <c r="C36" s="110">
        <f>K36+R36+Y36+AF36+AM36+AT36</f>
        <v>104</v>
      </c>
      <c r="D36" s="110">
        <f t="shared" si="94"/>
        <v>4</v>
      </c>
      <c r="E36" s="110">
        <f t="shared" si="95"/>
        <v>3</v>
      </c>
      <c r="F36" s="110">
        <f t="shared" si="95"/>
        <v>2</v>
      </c>
      <c r="G36" s="143">
        <f t="shared" si="73"/>
        <v>0.31804281345565749</v>
      </c>
      <c r="H36" s="143">
        <f t="shared" si="74"/>
        <v>0.21052631578947367</v>
      </c>
      <c r="I36" s="128">
        <f t="shared" si="75"/>
        <v>4</v>
      </c>
      <c r="J36" s="144" t="str">
        <f t="shared" si="76"/>
        <v>Lamar Brown</v>
      </c>
      <c r="K36" s="145">
        <v>13</v>
      </c>
      <c r="L36" s="146">
        <v>2</v>
      </c>
      <c r="M36" s="147"/>
      <c r="N36" s="147"/>
      <c r="O36" s="148">
        <f t="shared" si="77"/>
        <v>0.32500000000000001</v>
      </c>
      <c r="P36" s="148">
        <f t="shared" si="78"/>
        <v>0.2</v>
      </c>
      <c r="Q36" s="128">
        <f t="shared" si="79"/>
        <v>4</v>
      </c>
      <c r="R36" s="145">
        <v>24</v>
      </c>
      <c r="S36" s="146"/>
      <c r="T36" s="147">
        <v>2</v>
      </c>
      <c r="U36" s="147">
        <v>1</v>
      </c>
      <c r="V36" s="148">
        <f t="shared" si="80"/>
        <v>0.26666666666666666</v>
      </c>
      <c r="W36" s="148">
        <f t="shared" si="81"/>
        <v>0</v>
      </c>
      <c r="X36" s="128">
        <f t="shared" si="82"/>
        <v>4</v>
      </c>
      <c r="Y36" s="145">
        <v>31</v>
      </c>
      <c r="Z36" s="146">
        <v>2</v>
      </c>
      <c r="AA36" s="147">
        <v>1</v>
      </c>
      <c r="AB36" s="147">
        <v>1</v>
      </c>
      <c r="AC36" s="148">
        <f t="shared" si="83"/>
        <v>0.30693069306930693</v>
      </c>
      <c r="AD36" s="148">
        <f t="shared" si="84"/>
        <v>0.33333333333333331</v>
      </c>
      <c r="AE36" s="128">
        <f t="shared" si="85"/>
        <v>4</v>
      </c>
      <c r="AF36" s="145">
        <v>36</v>
      </c>
      <c r="AG36" s="146"/>
      <c r="AH36" s="147"/>
      <c r="AI36" s="147"/>
      <c r="AJ36" s="148">
        <f t="shared" si="86"/>
        <v>0.375</v>
      </c>
      <c r="AK36" s="148">
        <f t="shared" si="87"/>
        <v>0</v>
      </c>
      <c r="AL36" s="128">
        <f t="shared" si="88"/>
        <v>4</v>
      </c>
      <c r="AM36" s="145"/>
      <c r="AN36" s="146"/>
      <c r="AO36" s="147"/>
      <c r="AP36" s="147"/>
      <c r="AQ36" s="148">
        <f t="shared" si="89"/>
        <v>0</v>
      </c>
      <c r="AR36" s="148">
        <f t="shared" si="90"/>
        <v>0</v>
      </c>
      <c r="AS36" s="128">
        <f t="shared" si="91"/>
        <v>4</v>
      </c>
      <c r="AT36" s="145"/>
      <c r="AU36" s="146"/>
      <c r="AV36" s="147"/>
      <c r="AW36" s="147"/>
      <c r="AX36" s="148">
        <f t="shared" si="92"/>
        <v>0</v>
      </c>
      <c r="AY36" s="148">
        <f t="shared" si="93"/>
        <v>0</v>
      </c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s="11" customFormat="1" ht="13.8" thickBot="1" x14ac:dyDescent="0.3">
      <c r="A37" s="141" t="s">
        <v>226</v>
      </c>
      <c r="B37" s="166">
        <v>5</v>
      </c>
      <c r="C37" s="110">
        <f>K37+R37+Y37+AF37+AM37+AT37</f>
        <v>83</v>
      </c>
      <c r="D37" s="110">
        <f t="shared" si="94"/>
        <v>7</v>
      </c>
      <c r="E37" s="110">
        <f t="shared" si="95"/>
        <v>2</v>
      </c>
      <c r="F37" s="110">
        <f t="shared" si="95"/>
        <v>2</v>
      </c>
      <c r="G37" s="143">
        <f t="shared" si="73"/>
        <v>0.25382262996941896</v>
      </c>
      <c r="H37" s="143">
        <f t="shared" si="74"/>
        <v>0.36842105263157893</v>
      </c>
      <c r="I37" s="128">
        <f t="shared" si="75"/>
        <v>5</v>
      </c>
      <c r="J37" s="144" t="str">
        <f t="shared" si="76"/>
        <v>Jahron Black</v>
      </c>
      <c r="K37" s="145">
        <v>11</v>
      </c>
      <c r="L37" s="146">
        <v>3</v>
      </c>
      <c r="M37" s="147"/>
      <c r="N37" s="147"/>
      <c r="O37" s="148">
        <f t="shared" si="77"/>
        <v>0.27500000000000002</v>
      </c>
      <c r="P37" s="148">
        <f t="shared" si="78"/>
        <v>0.3</v>
      </c>
      <c r="Q37" s="128">
        <f t="shared" si="79"/>
        <v>5</v>
      </c>
      <c r="R37" s="157">
        <v>20</v>
      </c>
      <c r="S37" s="146">
        <v>1</v>
      </c>
      <c r="T37" s="147"/>
      <c r="U37" s="147"/>
      <c r="V37" s="148">
        <f t="shared" si="80"/>
        <v>0.22222222222222221</v>
      </c>
      <c r="W37" s="148">
        <f t="shared" si="81"/>
        <v>0.5</v>
      </c>
      <c r="X37" s="128">
        <f t="shared" si="82"/>
        <v>5</v>
      </c>
      <c r="Y37" s="157">
        <v>30</v>
      </c>
      <c r="Z37" s="146">
        <v>3</v>
      </c>
      <c r="AA37" s="147">
        <v>1</v>
      </c>
      <c r="AB37" s="147">
        <v>1</v>
      </c>
      <c r="AC37" s="148">
        <f t="shared" si="83"/>
        <v>0.29702970297029702</v>
      </c>
      <c r="AD37" s="148">
        <f t="shared" si="84"/>
        <v>0.5</v>
      </c>
      <c r="AE37" s="128">
        <f t="shared" si="85"/>
        <v>5</v>
      </c>
      <c r="AF37" s="157">
        <v>22</v>
      </c>
      <c r="AG37" s="146"/>
      <c r="AH37" s="147">
        <v>1</v>
      </c>
      <c r="AI37" s="147">
        <v>1</v>
      </c>
      <c r="AJ37" s="148">
        <f t="shared" si="86"/>
        <v>0.22916666666666666</v>
      </c>
      <c r="AK37" s="148">
        <f t="shared" si="87"/>
        <v>0</v>
      </c>
      <c r="AL37" s="128">
        <f t="shared" si="88"/>
        <v>5</v>
      </c>
      <c r="AM37" s="145"/>
      <c r="AN37" s="146"/>
      <c r="AO37" s="147"/>
      <c r="AP37" s="147"/>
      <c r="AQ37" s="148">
        <f t="shared" si="89"/>
        <v>0</v>
      </c>
      <c r="AR37" s="148">
        <f t="shared" si="90"/>
        <v>0</v>
      </c>
      <c r="AS37" s="128">
        <f t="shared" si="91"/>
        <v>5</v>
      </c>
      <c r="AT37" s="157"/>
      <c r="AU37" s="146"/>
      <c r="AV37" s="147"/>
      <c r="AW37" s="147"/>
      <c r="AX37" s="148">
        <f t="shared" si="92"/>
        <v>0</v>
      </c>
      <c r="AY37" s="148">
        <f t="shared" si="93"/>
        <v>0</v>
      </c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s="11" customFormat="1" ht="13.8" thickBot="1" x14ac:dyDescent="0.3">
      <c r="A38" s="141" t="s">
        <v>227</v>
      </c>
      <c r="B38" s="166">
        <v>6</v>
      </c>
      <c r="C38" s="110">
        <f>K38+R38+Y38+AF38+AM38+AT38</f>
        <v>55</v>
      </c>
      <c r="D38" s="110">
        <f>L38+S38+Z38+AG38+AN38+AU38</f>
        <v>3</v>
      </c>
      <c r="E38" s="110">
        <f t="shared" si="95"/>
        <v>3</v>
      </c>
      <c r="F38" s="110">
        <f t="shared" si="95"/>
        <v>3</v>
      </c>
      <c r="G38" s="143">
        <f t="shared" si="73"/>
        <v>0.16819571865443425</v>
      </c>
      <c r="H38" s="143">
        <f t="shared" si="74"/>
        <v>0.15789473684210525</v>
      </c>
      <c r="I38" s="128">
        <f t="shared" si="75"/>
        <v>6</v>
      </c>
      <c r="J38" s="144" t="str">
        <f t="shared" si="76"/>
        <v>Brandohn Gabbert</v>
      </c>
      <c r="K38" s="145">
        <v>4</v>
      </c>
      <c r="L38" s="146">
        <v>2</v>
      </c>
      <c r="M38" s="147"/>
      <c r="N38" s="147"/>
      <c r="O38" s="148">
        <f t="shared" si="77"/>
        <v>0.1</v>
      </c>
      <c r="P38" s="148">
        <f t="shared" si="78"/>
        <v>0.2</v>
      </c>
      <c r="Q38" s="128">
        <f t="shared" si="79"/>
        <v>6</v>
      </c>
      <c r="R38" s="157">
        <v>23</v>
      </c>
      <c r="S38" s="146"/>
      <c r="T38" s="147"/>
      <c r="U38" s="147"/>
      <c r="V38" s="148">
        <f t="shared" si="80"/>
        <v>0.25555555555555554</v>
      </c>
      <c r="W38" s="148">
        <f t="shared" si="81"/>
        <v>0</v>
      </c>
      <c r="X38" s="128">
        <f t="shared" si="82"/>
        <v>6</v>
      </c>
      <c r="Y38" s="157">
        <v>21</v>
      </c>
      <c r="Z38" s="146">
        <v>1</v>
      </c>
      <c r="AA38" s="147">
        <v>2</v>
      </c>
      <c r="AB38" s="147">
        <v>2</v>
      </c>
      <c r="AC38" s="148">
        <f t="shared" si="83"/>
        <v>0.20792079207920791</v>
      </c>
      <c r="AD38" s="148">
        <f t="shared" si="84"/>
        <v>0.16666666666666666</v>
      </c>
      <c r="AE38" s="128">
        <f t="shared" si="85"/>
        <v>6</v>
      </c>
      <c r="AF38" s="157">
        <v>7</v>
      </c>
      <c r="AG38" s="146"/>
      <c r="AH38" s="147">
        <v>1</v>
      </c>
      <c r="AI38" s="147">
        <v>1</v>
      </c>
      <c r="AJ38" s="148">
        <f t="shared" si="86"/>
        <v>7.2916666666666671E-2</v>
      </c>
      <c r="AK38" s="148">
        <f t="shared" si="87"/>
        <v>0</v>
      </c>
      <c r="AL38" s="128">
        <f t="shared" si="88"/>
        <v>6</v>
      </c>
      <c r="AM38" s="145"/>
      <c r="AN38" s="146"/>
      <c r="AO38" s="147"/>
      <c r="AP38" s="147"/>
      <c r="AQ38" s="148">
        <f t="shared" si="89"/>
        <v>0</v>
      </c>
      <c r="AR38" s="148">
        <f t="shared" si="90"/>
        <v>0</v>
      </c>
      <c r="AS38" s="128">
        <f t="shared" si="91"/>
        <v>6</v>
      </c>
      <c r="AT38" s="157"/>
      <c r="AU38" s="146"/>
      <c r="AV38" s="147"/>
      <c r="AW38" s="147"/>
      <c r="AX38" s="148">
        <f t="shared" si="92"/>
        <v>0</v>
      </c>
      <c r="AY38" s="148">
        <f t="shared" si="93"/>
        <v>0</v>
      </c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11" customFormat="1" ht="13.8" thickBot="1" x14ac:dyDescent="0.3">
      <c r="A39" s="141" t="s">
        <v>228</v>
      </c>
      <c r="B39" s="166">
        <v>8</v>
      </c>
      <c r="C39" s="110">
        <f>K39+R39+Y39+AF39+AM39+AT39</f>
        <v>8</v>
      </c>
      <c r="D39" s="110">
        <f>L39+S39+Z39+AG39+AN39+AU39</f>
        <v>1</v>
      </c>
      <c r="E39" s="110">
        <f t="shared" si="95"/>
        <v>0</v>
      </c>
      <c r="F39" s="110">
        <f t="shared" si="95"/>
        <v>0</v>
      </c>
      <c r="G39" s="143">
        <f t="shared" si="73"/>
        <v>2.4464831804281346E-2</v>
      </c>
      <c r="H39" s="143">
        <f t="shared" si="74"/>
        <v>5.2631578947368418E-2</v>
      </c>
      <c r="I39" s="128">
        <f t="shared" si="75"/>
        <v>8</v>
      </c>
      <c r="J39" s="144" t="str">
        <f t="shared" si="76"/>
        <v>Josh Schwartz</v>
      </c>
      <c r="K39" s="145"/>
      <c r="L39" s="146"/>
      <c r="M39" s="147"/>
      <c r="N39" s="147"/>
      <c r="O39" s="148">
        <f t="shared" si="77"/>
        <v>0</v>
      </c>
      <c r="P39" s="148">
        <f t="shared" si="78"/>
        <v>0</v>
      </c>
      <c r="Q39" s="128">
        <f t="shared" si="79"/>
        <v>8</v>
      </c>
      <c r="R39" s="157">
        <v>3</v>
      </c>
      <c r="S39" s="146">
        <v>1</v>
      </c>
      <c r="T39" s="147"/>
      <c r="U39" s="147"/>
      <c r="V39" s="148">
        <f t="shared" si="80"/>
        <v>3.3333333333333333E-2</v>
      </c>
      <c r="W39" s="148">
        <f t="shared" si="81"/>
        <v>0.5</v>
      </c>
      <c r="X39" s="128">
        <f t="shared" si="82"/>
        <v>8</v>
      </c>
      <c r="Y39" s="157">
        <v>5</v>
      </c>
      <c r="Z39" s="146"/>
      <c r="AA39" s="147"/>
      <c r="AB39" s="147"/>
      <c r="AC39" s="148">
        <f t="shared" si="83"/>
        <v>4.9504950495049507E-2</v>
      </c>
      <c r="AD39" s="148">
        <f t="shared" si="84"/>
        <v>0</v>
      </c>
      <c r="AE39" s="128">
        <f t="shared" si="85"/>
        <v>8</v>
      </c>
      <c r="AF39" s="157"/>
      <c r="AG39" s="146"/>
      <c r="AH39" s="147"/>
      <c r="AI39" s="147"/>
      <c r="AJ39" s="148">
        <f t="shared" si="86"/>
        <v>0</v>
      </c>
      <c r="AK39" s="148">
        <f t="shared" si="87"/>
        <v>0</v>
      </c>
      <c r="AL39" s="128">
        <f t="shared" si="88"/>
        <v>8</v>
      </c>
      <c r="AM39" s="145"/>
      <c r="AN39" s="146"/>
      <c r="AO39" s="147"/>
      <c r="AP39" s="147"/>
      <c r="AQ39" s="148">
        <f t="shared" si="89"/>
        <v>0</v>
      </c>
      <c r="AR39" s="148">
        <f t="shared" si="90"/>
        <v>0</v>
      </c>
      <c r="AS39" s="128">
        <f t="shared" si="91"/>
        <v>8</v>
      </c>
      <c r="AT39" s="157"/>
      <c r="AU39" s="146"/>
      <c r="AV39" s="147"/>
      <c r="AW39" s="147"/>
      <c r="AX39" s="148">
        <f t="shared" si="92"/>
        <v>0</v>
      </c>
      <c r="AY39" s="148">
        <f t="shared" si="93"/>
        <v>0</v>
      </c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s="11" customFormat="1" ht="13.8" thickBot="1" x14ac:dyDescent="0.3">
      <c r="A40" s="151" t="s">
        <v>24</v>
      </c>
      <c r="B40" s="152"/>
      <c r="C40" s="110"/>
      <c r="D40" s="152">
        <f t="shared" si="94"/>
        <v>0</v>
      </c>
      <c r="E40" s="110"/>
      <c r="F40" s="110"/>
      <c r="G40" s="18"/>
      <c r="H40" s="143">
        <f t="shared" si="74"/>
        <v>0</v>
      </c>
      <c r="I40" s="128"/>
      <c r="J40" s="153" t="s">
        <v>24</v>
      </c>
      <c r="K40" s="154"/>
      <c r="L40" s="155"/>
      <c r="M40" s="156"/>
      <c r="N40" s="156"/>
      <c r="O40" s="148"/>
      <c r="P40" s="148">
        <f t="shared" si="78"/>
        <v>0</v>
      </c>
      <c r="Q40" s="128"/>
      <c r="R40" s="154"/>
      <c r="S40" s="155"/>
      <c r="T40" s="156"/>
      <c r="U40" s="156"/>
      <c r="V40" s="148"/>
      <c r="W40" s="148">
        <f t="shared" si="81"/>
        <v>0</v>
      </c>
      <c r="X40" s="128"/>
      <c r="Y40" s="154"/>
      <c r="Z40" s="155"/>
      <c r="AA40" s="156"/>
      <c r="AB40" s="156"/>
      <c r="AC40" s="148"/>
      <c r="AD40" s="148">
        <f t="shared" si="84"/>
        <v>0</v>
      </c>
      <c r="AE40" s="128"/>
      <c r="AF40" s="154"/>
      <c r="AG40" s="155"/>
      <c r="AH40" s="156"/>
      <c r="AI40" s="156"/>
      <c r="AJ40" s="148"/>
      <c r="AK40" s="148">
        <f t="shared" si="87"/>
        <v>0</v>
      </c>
      <c r="AL40" s="128"/>
      <c r="AM40" s="154"/>
      <c r="AN40" s="155"/>
      <c r="AO40" s="156"/>
      <c r="AP40" s="156"/>
      <c r="AQ40" s="148"/>
      <c r="AR40" s="148">
        <f t="shared" si="90"/>
        <v>0</v>
      </c>
      <c r="AS40" s="128"/>
      <c r="AT40" s="154"/>
      <c r="AU40" s="155"/>
      <c r="AV40" s="156"/>
      <c r="AW40" s="156"/>
      <c r="AX40" s="148"/>
      <c r="AY40" s="148">
        <f t="shared" si="93"/>
        <v>0</v>
      </c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s="11" customFormat="1" ht="13.8" thickBot="1" x14ac:dyDescent="0.3">
      <c r="A41" s="110"/>
      <c r="B41" s="110"/>
      <c r="C41" s="19">
        <f t="shared" ref="C41:H41" si="96">SUM(C34:C39)</f>
        <v>327</v>
      </c>
      <c r="D41" s="20">
        <f>SUM(D34:D40)</f>
        <v>19</v>
      </c>
      <c r="E41" s="21">
        <f t="shared" si="96"/>
        <v>10</v>
      </c>
      <c r="F41" s="22">
        <f t="shared" si="96"/>
        <v>9</v>
      </c>
      <c r="G41" s="23">
        <f t="shared" si="96"/>
        <v>1</v>
      </c>
      <c r="H41" s="24">
        <f t="shared" si="96"/>
        <v>1</v>
      </c>
      <c r="I41" s="128"/>
      <c r="J41" s="156"/>
      <c r="K41" s="19">
        <f>SUM(K34:K39)</f>
        <v>40</v>
      </c>
      <c r="L41" s="20">
        <f>SUM(L34:L40)</f>
        <v>10</v>
      </c>
      <c r="M41" s="21">
        <f>SUM(M34:M39)</f>
        <v>0</v>
      </c>
      <c r="N41" s="22">
        <f>SUM(N34:N39)</f>
        <v>0</v>
      </c>
      <c r="O41" s="101">
        <f>SUM(O34:O39)</f>
        <v>1</v>
      </c>
      <c r="P41" s="102">
        <f>SUM(P34:P40)</f>
        <v>1</v>
      </c>
      <c r="Q41" s="128"/>
      <c r="R41" s="19">
        <f>SUM(R34:R39)</f>
        <v>90</v>
      </c>
      <c r="S41" s="20">
        <f>SUM(S34:S40)</f>
        <v>2</v>
      </c>
      <c r="T41" s="21">
        <f>SUM(T34:T39)</f>
        <v>2</v>
      </c>
      <c r="U41" s="22">
        <f>SUM(U34:U39)</f>
        <v>1</v>
      </c>
      <c r="V41" s="101">
        <f>SUM(V34:V39)</f>
        <v>0.99999999999999989</v>
      </c>
      <c r="W41" s="102">
        <f>SUM(W34:W40)</f>
        <v>1</v>
      </c>
      <c r="X41" s="128"/>
      <c r="Y41" s="19">
        <f>SUM(Y34:Y39)</f>
        <v>101</v>
      </c>
      <c r="Z41" s="20">
        <f>SUM(Z34:Z40)</f>
        <v>6</v>
      </c>
      <c r="AA41" s="21">
        <f>SUM(AA34:AA39)</f>
        <v>6</v>
      </c>
      <c r="AB41" s="22">
        <f>SUM(AB34:AB39)</f>
        <v>6</v>
      </c>
      <c r="AC41" s="101">
        <f>SUM(AC34:AC39)</f>
        <v>1</v>
      </c>
      <c r="AD41" s="102">
        <f>SUM(AD34:AD40)</f>
        <v>0.99999999999999989</v>
      </c>
      <c r="AE41" s="128"/>
      <c r="AF41" s="19">
        <f>SUM(AF34:AF39)</f>
        <v>96</v>
      </c>
      <c r="AG41" s="20">
        <f>SUM(AG34:AG40)</f>
        <v>1</v>
      </c>
      <c r="AH41" s="21">
        <f>SUM(AH34:AH39)</f>
        <v>2</v>
      </c>
      <c r="AI41" s="22">
        <f>SUM(AI34:AI39)</f>
        <v>2</v>
      </c>
      <c r="AJ41" s="101">
        <f>SUM(AJ34:AJ39)</f>
        <v>1</v>
      </c>
      <c r="AK41" s="102">
        <f>SUM(AK34:AK40)</f>
        <v>1</v>
      </c>
      <c r="AL41" s="128"/>
      <c r="AM41" s="19">
        <f>SUM(AM34:AM39)</f>
        <v>0</v>
      </c>
      <c r="AN41" s="20">
        <f>SUM(AN34:AN40)</f>
        <v>0</v>
      </c>
      <c r="AO41" s="21">
        <f>SUM(AO34:AO39)</f>
        <v>0</v>
      </c>
      <c r="AP41" s="22">
        <f>SUM(AP34:AP39)</f>
        <v>0</v>
      </c>
      <c r="AQ41" s="101">
        <f>SUM(AQ34:AQ39)</f>
        <v>0</v>
      </c>
      <c r="AR41" s="102">
        <f>SUM(AR34:AR40)</f>
        <v>0</v>
      </c>
      <c r="AS41" s="128"/>
      <c r="AT41" s="19">
        <f>SUM(AT34:AT39)</f>
        <v>0</v>
      </c>
      <c r="AU41" s="20">
        <f>SUM(AU34:AU40)</f>
        <v>0</v>
      </c>
      <c r="AV41" s="21">
        <f>SUM(AV34:AV39)</f>
        <v>0</v>
      </c>
      <c r="AW41" s="22">
        <f>SUM(AW34:AW39)</f>
        <v>0</v>
      </c>
      <c r="AX41" s="101">
        <f>SUM(AX34:AX39)</f>
        <v>0</v>
      </c>
      <c r="AY41" s="102">
        <f>SUM(AY34:AY40)</f>
        <v>0</v>
      </c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11" customFormat="1" ht="14.4" thickBot="1" x14ac:dyDescent="0.3">
      <c r="A42" s="363" t="s">
        <v>128</v>
      </c>
      <c r="B42" s="363"/>
      <c r="C42" s="364"/>
      <c r="D42" s="364"/>
      <c r="E42" s="364"/>
      <c r="F42" s="364"/>
      <c r="G42" s="364"/>
      <c r="H42" s="364"/>
      <c r="I42" s="128"/>
      <c r="J42" s="134" t="s">
        <v>78</v>
      </c>
      <c r="K42" s="135" t="s">
        <v>16</v>
      </c>
      <c r="L42" s="134" t="s">
        <v>247</v>
      </c>
      <c r="M42" s="135"/>
      <c r="N42" s="135"/>
      <c r="O42" s="134" t="s">
        <v>146</v>
      </c>
      <c r="P42" s="136"/>
      <c r="Q42" s="128"/>
      <c r="R42" s="135" t="s">
        <v>16</v>
      </c>
      <c r="S42" s="134" t="s">
        <v>9</v>
      </c>
      <c r="T42" s="135"/>
      <c r="U42" s="135"/>
      <c r="V42" s="134" t="s">
        <v>148</v>
      </c>
      <c r="W42" s="136"/>
      <c r="X42" s="128"/>
      <c r="Y42" s="135" t="s">
        <v>16</v>
      </c>
      <c r="Z42" s="134" t="s">
        <v>150</v>
      </c>
      <c r="AA42" s="135"/>
      <c r="AB42" s="135"/>
      <c r="AC42" s="134" t="s">
        <v>145</v>
      </c>
      <c r="AD42" s="136"/>
      <c r="AE42" s="128"/>
      <c r="AF42" s="135" t="s">
        <v>16</v>
      </c>
      <c r="AG42" s="134" t="s">
        <v>79</v>
      </c>
      <c r="AH42" s="135"/>
      <c r="AI42" s="135"/>
      <c r="AJ42" s="134" t="s">
        <v>270</v>
      </c>
      <c r="AK42" s="136"/>
      <c r="AL42" s="128"/>
      <c r="AM42" s="135" t="s">
        <v>16</v>
      </c>
      <c r="AN42" s="134"/>
      <c r="AO42" s="135"/>
      <c r="AP42" s="135"/>
      <c r="AQ42" s="134" t="s">
        <v>18</v>
      </c>
      <c r="AR42" s="136"/>
      <c r="AS42" s="128"/>
      <c r="AT42" s="135" t="s">
        <v>16</v>
      </c>
      <c r="AU42" s="134"/>
      <c r="AV42" s="135"/>
      <c r="AW42" s="135"/>
      <c r="AX42" s="134" t="s">
        <v>18</v>
      </c>
      <c r="AY42" s="136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11" customFormat="1" ht="40.200000000000003" thickBot="1" x14ac:dyDescent="0.3">
      <c r="A43" s="127" t="s">
        <v>0</v>
      </c>
      <c r="B43" s="2" t="s">
        <v>73</v>
      </c>
      <c r="C43" s="2" t="s">
        <v>1</v>
      </c>
      <c r="D43" s="2" t="s">
        <v>4</v>
      </c>
      <c r="E43" s="2" t="s">
        <v>2</v>
      </c>
      <c r="F43" s="2" t="s">
        <v>3</v>
      </c>
      <c r="G43" s="17" t="s">
        <v>7</v>
      </c>
      <c r="H43" s="17" t="s">
        <v>6</v>
      </c>
      <c r="I43" s="128"/>
      <c r="J43" s="137" t="s">
        <v>0</v>
      </c>
      <c r="K43" s="138" t="s">
        <v>14</v>
      </c>
      <c r="L43" s="138" t="s">
        <v>13</v>
      </c>
      <c r="M43" s="138" t="s">
        <v>12</v>
      </c>
      <c r="N43" s="139" t="s">
        <v>20</v>
      </c>
      <c r="O43" s="140" t="s">
        <v>21</v>
      </c>
      <c r="P43" s="140" t="s">
        <v>15</v>
      </c>
      <c r="Q43" s="128"/>
      <c r="R43" s="138" t="s">
        <v>14</v>
      </c>
      <c r="S43" s="138" t="s">
        <v>13</v>
      </c>
      <c r="T43" s="138" t="s">
        <v>12</v>
      </c>
      <c r="U43" s="139" t="s">
        <v>20</v>
      </c>
      <c r="V43" s="140" t="s">
        <v>21</v>
      </c>
      <c r="W43" s="140" t="s">
        <v>15</v>
      </c>
      <c r="X43" s="128"/>
      <c r="Y43" s="138" t="s">
        <v>14</v>
      </c>
      <c r="Z43" s="138" t="s">
        <v>13</v>
      </c>
      <c r="AA43" s="138" t="s">
        <v>12</v>
      </c>
      <c r="AB43" s="139" t="s">
        <v>20</v>
      </c>
      <c r="AC43" s="140" t="s">
        <v>21</v>
      </c>
      <c r="AD43" s="140" t="s">
        <v>15</v>
      </c>
      <c r="AE43" s="128"/>
      <c r="AF43" s="138" t="s">
        <v>14</v>
      </c>
      <c r="AG43" s="138" t="s">
        <v>13</v>
      </c>
      <c r="AH43" s="138" t="s">
        <v>12</v>
      </c>
      <c r="AI43" s="139" t="s">
        <v>20</v>
      </c>
      <c r="AJ43" s="140" t="s">
        <v>21</v>
      </c>
      <c r="AK43" s="140" t="s">
        <v>15</v>
      </c>
      <c r="AL43" s="128"/>
      <c r="AM43" s="138" t="s">
        <v>14</v>
      </c>
      <c r="AN43" s="138" t="s">
        <v>13</v>
      </c>
      <c r="AO43" s="138" t="s">
        <v>12</v>
      </c>
      <c r="AP43" s="139" t="s">
        <v>20</v>
      </c>
      <c r="AQ43" s="140" t="s">
        <v>21</v>
      </c>
      <c r="AR43" s="140" t="s">
        <v>15</v>
      </c>
      <c r="AS43" s="128"/>
      <c r="AT43" s="138" t="s">
        <v>14</v>
      </c>
      <c r="AU43" s="138" t="s">
        <v>13</v>
      </c>
      <c r="AV43" s="138" t="s">
        <v>12</v>
      </c>
      <c r="AW43" s="139" t="s">
        <v>20</v>
      </c>
      <c r="AX43" s="140" t="s">
        <v>21</v>
      </c>
      <c r="AY43" s="140" t="s">
        <v>15</v>
      </c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s="11" customFormat="1" ht="13.8" thickBot="1" x14ac:dyDescent="0.3">
      <c r="A44" s="141" t="s">
        <v>229</v>
      </c>
      <c r="B44" s="166">
        <v>1</v>
      </c>
      <c r="C44" s="110">
        <f>K44+R44+Y44+AF44+AM44+AT44</f>
        <v>63</v>
      </c>
      <c r="D44" s="110">
        <f>L44+S44+Z44+AG44+AN44+AU44</f>
        <v>1</v>
      </c>
      <c r="E44" s="110">
        <f>M44+T44+AA44+AH44+AO44+AV44</f>
        <v>1</v>
      </c>
      <c r="F44" s="110">
        <f>N44+U44+AB44+AI44+AP44+AW44</f>
        <v>0</v>
      </c>
      <c r="G44" s="143">
        <f t="shared" ref="G44:G49" si="97">IF($C$51=0,0,C44/$C$51)</f>
        <v>0.34239130434782611</v>
      </c>
      <c r="H44" s="143">
        <f t="shared" ref="H44:H50" si="98">IF($D$51=0,0,D44/$D$51)</f>
        <v>0.33333333333333331</v>
      </c>
      <c r="I44" s="128">
        <f t="shared" ref="I44:I49" si="99">$B44</f>
        <v>1</v>
      </c>
      <c r="J44" s="144" t="str">
        <f t="shared" ref="J44:J49" si="100">A44</f>
        <v>Stephen McKinney</v>
      </c>
      <c r="K44" s="145">
        <v>14</v>
      </c>
      <c r="L44" s="146"/>
      <c r="M44" s="147">
        <v>1</v>
      </c>
      <c r="N44" s="147"/>
      <c r="O44" s="148">
        <f t="shared" ref="O44:O49" si="101">IF($K$51=0,0,K44/$K$51)</f>
        <v>0.36842105263157893</v>
      </c>
      <c r="P44" s="148">
        <f t="shared" ref="P44:P50" si="102">IF($L$51=0,0,L44/$L$51)</f>
        <v>0</v>
      </c>
      <c r="Q44" s="128">
        <f t="shared" ref="Q44:Q49" si="103">$B44</f>
        <v>1</v>
      </c>
      <c r="R44" s="145">
        <v>24</v>
      </c>
      <c r="S44" s="146">
        <v>1</v>
      </c>
      <c r="T44" s="147"/>
      <c r="U44" s="147"/>
      <c r="V44" s="148">
        <f t="shared" ref="V44:V49" si="104">IF($R$51=0,0,R44/$R$51)</f>
        <v>0.3</v>
      </c>
      <c r="W44" s="148">
        <f t="shared" ref="W44:W50" si="105">IF($S$51=0,0,S44/$S$51)</f>
        <v>0.33333333333333331</v>
      </c>
      <c r="X44" s="128">
        <f t="shared" ref="X44:X49" si="106">$B44</f>
        <v>1</v>
      </c>
      <c r="Y44" s="145">
        <v>10</v>
      </c>
      <c r="Z44" s="146"/>
      <c r="AA44" s="147"/>
      <c r="AB44" s="147"/>
      <c r="AC44" s="148">
        <f t="shared" ref="AC44:AC49" si="107">IF($Y$51=0,0,Y44/$Y$51)</f>
        <v>0.27777777777777779</v>
      </c>
      <c r="AD44" s="148">
        <f t="shared" ref="AD44:AD50" si="108">IF($Z$51=0,0,Z44/$Z$51)</f>
        <v>0</v>
      </c>
      <c r="AE44" s="128">
        <f t="shared" ref="AE44:AE49" si="109">$B44</f>
        <v>1</v>
      </c>
      <c r="AF44" s="145">
        <v>15</v>
      </c>
      <c r="AG44" s="146"/>
      <c r="AH44" s="147"/>
      <c r="AI44" s="147"/>
      <c r="AJ44" s="148">
        <f t="shared" ref="AJ44:AJ49" si="110">IF($AF$51=0,0,AF44/$AF$51)</f>
        <v>0.5</v>
      </c>
      <c r="AK44" s="148">
        <f t="shared" ref="AK44:AK50" si="111">IF($AG$51=0,0,AG44/$AG$51)</f>
        <v>0</v>
      </c>
      <c r="AL44" s="128">
        <f t="shared" ref="AL44:AL49" si="112">$B44</f>
        <v>1</v>
      </c>
      <c r="AM44" s="145"/>
      <c r="AN44" s="146"/>
      <c r="AO44" s="147"/>
      <c r="AP44" s="147"/>
      <c r="AQ44" s="148">
        <f t="shared" ref="AQ44:AQ49" si="113">IF($AM$51=0,0,AM44/$AM$51)</f>
        <v>0</v>
      </c>
      <c r="AR44" s="148">
        <f t="shared" ref="AR44:AR50" si="114">IF($AN$51=0,0,AN44/$AN$51)</f>
        <v>0</v>
      </c>
      <c r="AS44" s="128">
        <f t="shared" ref="AS44:AS49" si="115">$B44</f>
        <v>1</v>
      </c>
      <c r="AT44" s="145"/>
      <c r="AU44" s="146"/>
      <c r="AV44" s="147"/>
      <c r="AW44" s="147"/>
      <c r="AX44" s="148">
        <f t="shared" ref="AX44:AX49" si="116">IF($AT$51=0,0,AT44/$AT$51)</f>
        <v>0</v>
      </c>
      <c r="AY44" s="148">
        <f t="shared" ref="AY44:AY50" si="117">IF($AU$51=0,0,AU44/$AU$51)</f>
        <v>0</v>
      </c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s="11" customFormat="1" ht="13.8" thickBot="1" x14ac:dyDescent="0.3">
      <c r="A45" s="141" t="s">
        <v>230</v>
      </c>
      <c r="B45" s="166">
        <v>6</v>
      </c>
      <c r="C45" s="110">
        <f>K45+R45+Y45+AF45+AM45+AT45</f>
        <v>45</v>
      </c>
      <c r="D45" s="110">
        <f t="shared" ref="D45:D50" si="118">L45+S45+Z45+AG45+AN45+AU45</f>
        <v>1</v>
      </c>
      <c r="E45" s="110">
        <f t="shared" ref="E45:F49" si="119">M45+T45+AA45+AH45+AO45+AV45</f>
        <v>0</v>
      </c>
      <c r="F45" s="110">
        <f t="shared" si="119"/>
        <v>0</v>
      </c>
      <c r="G45" s="143">
        <f t="shared" si="97"/>
        <v>0.24456521739130435</v>
      </c>
      <c r="H45" s="143">
        <f t="shared" si="98"/>
        <v>0.33333333333333331</v>
      </c>
      <c r="I45" s="128">
        <f t="shared" si="99"/>
        <v>6</v>
      </c>
      <c r="J45" s="144" t="str">
        <f t="shared" si="100"/>
        <v>Gerry Richard</v>
      </c>
      <c r="K45" s="145">
        <v>8</v>
      </c>
      <c r="L45" s="146"/>
      <c r="M45" s="147"/>
      <c r="N45" s="147"/>
      <c r="O45" s="148">
        <f t="shared" si="101"/>
        <v>0.21052631578947367</v>
      </c>
      <c r="P45" s="148">
        <f t="shared" si="102"/>
        <v>0</v>
      </c>
      <c r="Q45" s="128">
        <f t="shared" si="103"/>
        <v>6</v>
      </c>
      <c r="R45" s="145">
        <v>18</v>
      </c>
      <c r="S45" s="146">
        <v>1</v>
      </c>
      <c r="T45" s="147"/>
      <c r="U45" s="147"/>
      <c r="V45" s="148">
        <f t="shared" si="104"/>
        <v>0.22500000000000001</v>
      </c>
      <c r="W45" s="148">
        <f t="shared" si="105"/>
        <v>0.33333333333333331</v>
      </c>
      <c r="X45" s="128">
        <f t="shared" si="106"/>
        <v>6</v>
      </c>
      <c r="Y45" s="145">
        <v>10</v>
      </c>
      <c r="Z45" s="146"/>
      <c r="AA45" s="147"/>
      <c r="AB45" s="147"/>
      <c r="AC45" s="148">
        <f t="shared" si="107"/>
        <v>0.27777777777777779</v>
      </c>
      <c r="AD45" s="148">
        <f t="shared" si="108"/>
        <v>0</v>
      </c>
      <c r="AE45" s="128">
        <f t="shared" si="109"/>
        <v>6</v>
      </c>
      <c r="AF45" s="145">
        <v>9</v>
      </c>
      <c r="AG45" s="146"/>
      <c r="AH45" s="147"/>
      <c r="AI45" s="147"/>
      <c r="AJ45" s="148">
        <f t="shared" si="110"/>
        <v>0.3</v>
      </c>
      <c r="AK45" s="148">
        <f t="shared" si="111"/>
        <v>0</v>
      </c>
      <c r="AL45" s="128">
        <f t="shared" si="112"/>
        <v>6</v>
      </c>
      <c r="AM45" s="145"/>
      <c r="AN45" s="146"/>
      <c r="AO45" s="147"/>
      <c r="AP45" s="147"/>
      <c r="AQ45" s="148">
        <f t="shared" si="113"/>
        <v>0</v>
      </c>
      <c r="AR45" s="148">
        <f t="shared" si="114"/>
        <v>0</v>
      </c>
      <c r="AS45" s="128">
        <f t="shared" si="115"/>
        <v>6</v>
      </c>
      <c r="AT45" s="145"/>
      <c r="AU45" s="146"/>
      <c r="AV45" s="147"/>
      <c r="AW45" s="147"/>
      <c r="AX45" s="148">
        <f t="shared" si="116"/>
        <v>0</v>
      </c>
      <c r="AY45" s="148">
        <f t="shared" si="117"/>
        <v>0</v>
      </c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s="11" customFormat="1" ht="13.8" thickBot="1" x14ac:dyDescent="0.3">
      <c r="A46" s="141" t="s">
        <v>231</v>
      </c>
      <c r="B46" s="166">
        <v>7</v>
      </c>
      <c r="C46" s="110">
        <f>K46+R46+Y46+AF46+AM46+AT46</f>
        <v>22</v>
      </c>
      <c r="D46" s="110">
        <f t="shared" si="118"/>
        <v>0</v>
      </c>
      <c r="E46" s="110">
        <f t="shared" si="119"/>
        <v>0</v>
      </c>
      <c r="F46" s="110">
        <f t="shared" si="119"/>
        <v>0</v>
      </c>
      <c r="G46" s="143">
        <f t="shared" si="97"/>
        <v>0.11956521739130435</v>
      </c>
      <c r="H46" s="143">
        <f t="shared" si="98"/>
        <v>0</v>
      </c>
      <c r="I46" s="128">
        <f t="shared" si="99"/>
        <v>7</v>
      </c>
      <c r="J46" s="144" t="str">
        <f t="shared" si="100"/>
        <v>Alan Bridgeman</v>
      </c>
      <c r="K46" s="145">
        <v>4</v>
      </c>
      <c r="L46" s="146"/>
      <c r="M46" s="147"/>
      <c r="N46" s="147"/>
      <c r="O46" s="148">
        <f t="shared" si="101"/>
        <v>0.10526315789473684</v>
      </c>
      <c r="P46" s="148">
        <f t="shared" si="102"/>
        <v>0</v>
      </c>
      <c r="Q46" s="128">
        <f t="shared" si="103"/>
        <v>7</v>
      </c>
      <c r="R46" s="145">
        <v>10</v>
      </c>
      <c r="S46" s="146"/>
      <c r="T46" s="147"/>
      <c r="U46" s="147"/>
      <c r="V46" s="148">
        <f t="shared" si="104"/>
        <v>0.125</v>
      </c>
      <c r="W46" s="148">
        <f t="shared" si="105"/>
        <v>0</v>
      </c>
      <c r="X46" s="128">
        <f t="shared" si="106"/>
        <v>7</v>
      </c>
      <c r="Y46" s="145">
        <v>5</v>
      </c>
      <c r="Z46" s="146"/>
      <c r="AA46" s="147"/>
      <c r="AB46" s="147"/>
      <c r="AC46" s="148">
        <f t="shared" si="107"/>
        <v>0.1388888888888889</v>
      </c>
      <c r="AD46" s="148">
        <f t="shared" si="108"/>
        <v>0</v>
      </c>
      <c r="AE46" s="128">
        <f t="shared" si="109"/>
        <v>7</v>
      </c>
      <c r="AF46" s="145">
        <v>3</v>
      </c>
      <c r="AG46" s="146"/>
      <c r="AH46" s="147"/>
      <c r="AI46" s="147"/>
      <c r="AJ46" s="148">
        <f t="shared" si="110"/>
        <v>0.1</v>
      </c>
      <c r="AK46" s="148">
        <f t="shared" si="111"/>
        <v>0</v>
      </c>
      <c r="AL46" s="128">
        <f t="shared" si="112"/>
        <v>7</v>
      </c>
      <c r="AM46" s="145"/>
      <c r="AN46" s="146"/>
      <c r="AO46" s="147"/>
      <c r="AP46" s="147"/>
      <c r="AQ46" s="148">
        <f t="shared" si="113"/>
        <v>0</v>
      </c>
      <c r="AR46" s="148">
        <f t="shared" si="114"/>
        <v>0</v>
      </c>
      <c r="AS46" s="128">
        <f t="shared" si="115"/>
        <v>7</v>
      </c>
      <c r="AT46" s="145"/>
      <c r="AU46" s="146"/>
      <c r="AV46" s="147"/>
      <c r="AW46" s="147"/>
      <c r="AX46" s="148">
        <f t="shared" si="116"/>
        <v>0</v>
      </c>
      <c r="AY46" s="148">
        <f t="shared" si="117"/>
        <v>0</v>
      </c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s="11" customFormat="1" ht="13.8" thickBot="1" x14ac:dyDescent="0.3">
      <c r="A47" s="141" t="s">
        <v>232</v>
      </c>
      <c r="B47" s="166">
        <v>9</v>
      </c>
      <c r="C47" s="110">
        <f>K47+R47+Y47+AF47+AM47+AT47</f>
        <v>54</v>
      </c>
      <c r="D47" s="110">
        <f t="shared" si="118"/>
        <v>1</v>
      </c>
      <c r="E47" s="110">
        <f t="shared" si="119"/>
        <v>1</v>
      </c>
      <c r="F47" s="110">
        <f t="shared" si="119"/>
        <v>0</v>
      </c>
      <c r="G47" s="143">
        <f t="shared" si="97"/>
        <v>0.29347826086956524</v>
      </c>
      <c r="H47" s="143">
        <f t="shared" si="98"/>
        <v>0.33333333333333331</v>
      </c>
      <c r="I47" s="128">
        <f t="shared" si="99"/>
        <v>9</v>
      </c>
      <c r="J47" s="144" t="str">
        <f t="shared" si="100"/>
        <v>TJ McKinney</v>
      </c>
      <c r="K47" s="145">
        <v>12</v>
      </c>
      <c r="L47" s="146"/>
      <c r="M47" s="147"/>
      <c r="N47" s="147"/>
      <c r="O47" s="148">
        <f t="shared" si="101"/>
        <v>0.31578947368421051</v>
      </c>
      <c r="P47" s="148">
        <f t="shared" si="102"/>
        <v>0</v>
      </c>
      <c r="Q47" s="128">
        <f t="shared" si="103"/>
        <v>9</v>
      </c>
      <c r="R47" s="145">
        <v>28</v>
      </c>
      <c r="S47" s="146">
        <v>1</v>
      </c>
      <c r="T47" s="147">
        <v>1</v>
      </c>
      <c r="U47" s="147"/>
      <c r="V47" s="148">
        <f t="shared" si="104"/>
        <v>0.35</v>
      </c>
      <c r="W47" s="148">
        <f t="shared" si="105"/>
        <v>0.33333333333333331</v>
      </c>
      <c r="X47" s="128">
        <f t="shared" si="106"/>
        <v>9</v>
      </c>
      <c r="Y47" s="145">
        <v>11</v>
      </c>
      <c r="Z47" s="146"/>
      <c r="AA47" s="147"/>
      <c r="AB47" s="147"/>
      <c r="AC47" s="148">
        <f t="shared" si="107"/>
        <v>0.30555555555555558</v>
      </c>
      <c r="AD47" s="148">
        <f t="shared" si="108"/>
        <v>0</v>
      </c>
      <c r="AE47" s="128">
        <f t="shared" si="109"/>
        <v>9</v>
      </c>
      <c r="AF47" s="145">
        <v>3</v>
      </c>
      <c r="AG47" s="146"/>
      <c r="AH47" s="147"/>
      <c r="AI47" s="147"/>
      <c r="AJ47" s="148">
        <f t="shared" si="110"/>
        <v>0.1</v>
      </c>
      <c r="AK47" s="148">
        <f t="shared" si="111"/>
        <v>0</v>
      </c>
      <c r="AL47" s="128">
        <f t="shared" si="112"/>
        <v>9</v>
      </c>
      <c r="AM47" s="145"/>
      <c r="AN47" s="146"/>
      <c r="AO47" s="147"/>
      <c r="AP47" s="147"/>
      <c r="AQ47" s="148">
        <f t="shared" si="113"/>
        <v>0</v>
      </c>
      <c r="AR47" s="148">
        <f t="shared" si="114"/>
        <v>0</v>
      </c>
      <c r="AS47" s="128">
        <f t="shared" si="115"/>
        <v>9</v>
      </c>
      <c r="AT47" s="145"/>
      <c r="AU47" s="146"/>
      <c r="AV47" s="147"/>
      <c r="AW47" s="147"/>
      <c r="AX47" s="148">
        <f t="shared" si="116"/>
        <v>0</v>
      </c>
      <c r="AY47" s="148">
        <f t="shared" si="117"/>
        <v>0</v>
      </c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s="11" customFormat="1" ht="13.8" thickBot="1" x14ac:dyDescent="0.3">
      <c r="A48" s="149"/>
      <c r="B48" s="150"/>
      <c r="C48" s="110">
        <f>K48+R48+Y48+AF48+AM48+AT48</f>
        <v>0</v>
      </c>
      <c r="D48" s="110">
        <f t="shared" si="118"/>
        <v>0</v>
      </c>
      <c r="E48" s="110">
        <f t="shared" si="119"/>
        <v>0</v>
      </c>
      <c r="F48" s="110">
        <f t="shared" si="119"/>
        <v>0</v>
      </c>
      <c r="G48" s="143">
        <f t="shared" si="97"/>
        <v>0</v>
      </c>
      <c r="H48" s="143">
        <f t="shared" si="98"/>
        <v>0</v>
      </c>
      <c r="I48" s="128">
        <f t="shared" si="99"/>
        <v>0</v>
      </c>
      <c r="J48" s="144">
        <f t="shared" si="100"/>
        <v>0</v>
      </c>
      <c r="K48" s="145"/>
      <c r="L48" s="146"/>
      <c r="M48" s="147"/>
      <c r="N48" s="147"/>
      <c r="O48" s="148">
        <f t="shared" si="101"/>
        <v>0</v>
      </c>
      <c r="P48" s="148">
        <f t="shared" si="102"/>
        <v>0</v>
      </c>
      <c r="Q48" s="128">
        <f t="shared" si="103"/>
        <v>0</v>
      </c>
      <c r="R48" s="145"/>
      <c r="S48" s="146"/>
      <c r="T48" s="147"/>
      <c r="U48" s="147"/>
      <c r="V48" s="148">
        <f t="shared" si="104"/>
        <v>0</v>
      </c>
      <c r="W48" s="148">
        <f t="shared" si="105"/>
        <v>0</v>
      </c>
      <c r="X48" s="128">
        <f t="shared" si="106"/>
        <v>0</v>
      </c>
      <c r="Y48" s="145"/>
      <c r="Z48" s="146"/>
      <c r="AA48" s="147"/>
      <c r="AB48" s="147"/>
      <c r="AC48" s="148">
        <f t="shared" si="107"/>
        <v>0</v>
      </c>
      <c r="AD48" s="148">
        <f t="shared" si="108"/>
        <v>0</v>
      </c>
      <c r="AE48" s="128">
        <f t="shared" si="109"/>
        <v>0</v>
      </c>
      <c r="AF48" s="145"/>
      <c r="AG48" s="146"/>
      <c r="AH48" s="147"/>
      <c r="AI48" s="147"/>
      <c r="AJ48" s="148">
        <f t="shared" si="110"/>
        <v>0</v>
      </c>
      <c r="AK48" s="148">
        <f t="shared" si="111"/>
        <v>0</v>
      </c>
      <c r="AL48" s="128">
        <f t="shared" si="112"/>
        <v>0</v>
      </c>
      <c r="AM48" s="145"/>
      <c r="AN48" s="146"/>
      <c r="AO48" s="147"/>
      <c r="AP48" s="147"/>
      <c r="AQ48" s="148">
        <f t="shared" si="113"/>
        <v>0</v>
      </c>
      <c r="AR48" s="148">
        <f t="shared" si="114"/>
        <v>0</v>
      </c>
      <c r="AS48" s="128">
        <f t="shared" si="115"/>
        <v>0</v>
      </c>
      <c r="AT48" s="145"/>
      <c r="AU48" s="146"/>
      <c r="AV48" s="147"/>
      <c r="AW48" s="147"/>
      <c r="AX48" s="148">
        <f t="shared" si="116"/>
        <v>0</v>
      </c>
      <c r="AY48" s="148">
        <f t="shared" si="117"/>
        <v>0</v>
      </c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s="11" customFormat="1" ht="13.8" thickBot="1" x14ac:dyDescent="0.3">
      <c r="A49" s="149"/>
      <c r="B49" s="150"/>
      <c r="C49" s="110">
        <f>K49+R49+Y49+AF49+AM49+AT49</f>
        <v>0</v>
      </c>
      <c r="D49" s="110">
        <f t="shared" si="118"/>
        <v>0</v>
      </c>
      <c r="E49" s="110">
        <f t="shared" si="119"/>
        <v>0</v>
      </c>
      <c r="F49" s="110">
        <f t="shared" si="119"/>
        <v>0</v>
      </c>
      <c r="G49" s="143">
        <f t="shared" si="97"/>
        <v>0</v>
      </c>
      <c r="H49" s="143">
        <f t="shared" si="98"/>
        <v>0</v>
      </c>
      <c r="I49" s="128">
        <f t="shared" si="99"/>
        <v>0</v>
      </c>
      <c r="J49" s="144">
        <f t="shared" si="100"/>
        <v>0</v>
      </c>
      <c r="K49" s="145"/>
      <c r="L49" s="146"/>
      <c r="M49" s="147"/>
      <c r="N49" s="147"/>
      <c r="O49" s="148">
        <f t="shared" si="101"/>
        <v>0</v>
      </c>
      <c r="P49" s="148">
        <f t="shared" si="102"/>
        <v>0</v>
      </c>
      <c r="Q49" s="128">
        <f t="shared" si="103"/>
        <v>0</v>
      </c>
      <c r="R49" s="145"/>
      <c r="S49" s="146"/>
      <c r="T49" s="147"/>
      <c r="U49" s="147"/>
      <c r="V49" s="148">
        <f t="shared" si="104"/>
        <v>0</v>
      </c>
      <c r="W49" s="148">
        <f t="shared" si="105"/>
        <v>0</v>
      </c>
      <c r="X49" s="128">
        <f t="shared" si="106"/>
        <v>0</v>
      </c>
      <c r="Y49" s="145"/>
      <c r="Z49" s="146"/>
      <c r="AA49" s="147"/>
      <c r="AB49" s="147"/>
      <c r="AC49" s="148">
        <f t="shared" si="107"/>
        <v>0</v>
      </c>
      <c r="AD49" s="148">
        <f t="shared" si="108"/>
        <v>0</v>
      </c>
      <c r="AE49" s="128">
        <f t="shared" si="109"/>
        <v>0</v>
      </c>
      <c r="AF49" s="145"/>
      <c r="AG49" s="146"/>
      <c r="AH49" s="147"/>
      <c r="AI49" s="147"/>
      <c r="AJ49" s="148">
        <f t="shared" si="110"/>
        <v>0</v>
      </c>
      <c r="AK49" s="148">
        <f t="shared" si="111"/>
        <v>0</v>
      </c>
      <c r="AL49" s="128">
        <f t="shared" si="112"/>
        <v>0</v>
      </c>
      <c r="AM49" s="145"/>
      <c r="AN49" s="146"/>
      <c r="AO49" s="147"/>
      <c r="AP49" s="147"/>
      <c r="AQ49" s="148">
        <f t="shared" si="113"/>
        <v>0</v>
      </c>
      <c r="AR49" s="148">
        <f t="shared" si="114"/>
        <v>0</v>
      </c>
      <c r="AS49" s="128">
        <f t="shared" si="115"/>
        <v>0</v>
      </c>
      <c r="AT49" s="145"/>
      <c r="AU49" s="146"/>
      <c r="AV49" s="147"/>
      <c r="AW49" s="147"/>
      <c r="AX49" s="148">
        <f t="shared" si="116"/>
        <v>0</v>
      </c>
      <c r="AY49" s="148">
        <f t="shared" si="117"/>
        <v>0</v>
      </c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s="11" customFormat="1" ht="13.8" thickBot="1" x14ac:dyDescent="0.3">
      <c r="A50" s="151" t="s">
        <v>24</v>
      </c>
      <c r="B50" s="152"/>
      <c r="C50" s="110"/>
      <c r="D50" s="152">
        <f t="shared" si="118"/>
        <v>0</v>
      </c>
      <c r="E50" s="110"/>
      <c r="F50" s="110"/>
      <c r="G50" s="18"/>
      <c r="H50" s="143">
        <f t="shared" si="98"/>
        <v>0</v>
      </c>
      <c r="I50" s="128"/>
      <c r="J50" s="153" t="s">
        <v>24</v>
      </c>
      <c r="K50" s="154"/>
      <c r="L50" s="155"/>
      <c r="M50" s="156"/>
      <c r="N50" s="156"/>
      <c r="O50" s="148"/>
      <c r="P50" s="148">
        <f t="shared" si="102"/>
        <v>0</v>
      </c>
      <c r="Q50" s="128"/>
      <c r="R50" s="154"/>
      <c r="S50" s="155"/>
      <c r="T50" s="156"/>
      <c r="U50" s="156"/>
      <c r="V50" s="148"/>
      <c r="W50" s="148">
        <f t="shared" si="105"/>
        <v>0</v>
      </c>
      <c r="X50" s="128"/>
      <c r="Y50" s="154"/>
      <c r="Z50" s="155"/>
      <c r="AA50" s="156"/>
      <c r="AB50" s="156"/>
      <c r="AC50" s="148"/>
      <c r="AD50" s="148">
        <f t="shared" si="108"/>
        <v>0</v>
      </c>
      <c r="AE50" s="128"/>
      <c r="AF50" s="154"/>
      <c r="AG50" s="155">
        <v>0</v>
      </c>
      <c r="AH50" s="156"/>
      <c r="AI50" s="156"/>
      <c r="AJ50" s="148"/>
      <c r="AK50" s="148">
        <f t="shared" si="111"/>
        <v>0</v>
      </c>
      <c r="AL50" s="128"/>
      <c r="AM50" s="154"/>
      <c r="AN50" s="155"/>
      <c r="AO50" s="156"/>
      <c r="AP50" s="156"/>
      <c r="AQ50" s="156"/>
      <c r="AR50" s="148">
        <f t="shared" si="114"/>
        <v>0</v>
      </c>
      <c r="AS50" s="128"/>
      <c r="AT50" s="154"/>
      <c r="AU50" s="155"/>
      <c r="AV50" s="156"/>
      <c r="AW50" s="156"/>
      <c r="AX50" s="156"/>
      <c r="AY50" s="148">
        <f t="shared" si="117"/>
        <v>0</v>
      </c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s="11" customFormat="1" ht="13.8" thickBot="1" x14ac:dyDescent="0.3">
      <c r="A51" s="164"/>
      <c r="B51" s="164"/>
      <c r="C51" s="19">
        <f t="shared" ref="C51:H51" si="120">SUM(C44:C49)</f>
        <v>184</v>
      </c>
      <c r="D51" s="20">
        <f>SUM(D44:D50)</f>
        <v>3</v>
      </c>
      <c r="E51" s="21">
        <f t="shared" si="120"/>
        <v>2</v>
      </c>
      <c r="F51" s="22">
        <f t="shared" si="120"/>
        <v>0</v>
      </c>
      <c r="G51" s="23">
        <f t="shared" si="120"/>
        <v>1</v>
      </c>
      <c r="H51" s="24">
        <f t="shared" si="120"/>
        <v>1</v>
      </c>
      <c r="I51" s="128"/>
      <c r="J51" s="156"/>
      <c r="K51" s="19">
        <f>SUM(K44:K49)</f>
        <v>38</v>
      </c>
      <c r="L51" s="20">
        <f>SUM(L44:L50)</f>
        <v>0</v>
      </c>
      <c r="M51" s="21">
        <f>SUM(M44:M49)</f>
        <v>1</v>
      </c>
      <c r="N51" s="22">
        <f>SUM(N44:N49)</f>
        <v>0</v>
      </c>
      <c r="O51" s="101">
        <f>SUM(O44:O49)</f>
        <v>1</v>
      </c>
      <c r="P51" s="102">
        <f>SUM(P44:P50)</f>
        <v>0</v>
      </c>
      <c r="Q51" s="128"/>
      <c r="R51" s="19">
        <f>SUM(R44:R49)</f>
        <v>80</v>
      </c>
      <c r="S51" s="20">
        <f>SUM(S44:S50)</f>
        <v>3</v>
      </c>
      <c r="T51" s="21">
        <f>SUM(T44:T49)</f>
        <v>1</v>
      </c>
      <c r="U51" s="22">
        <f>SUM(U44:U49)</f>
        <v>0</v>
      </c>
      <c r="V51" s="101">
        <f>SUM(V44:V49)</f>
        <v>1</v>
      </c>
      <c r="W51" s="102">
        <f>SUM(W44:W50)</f>
        <v>1</v>
      </c>
      <c r="X51" s="128"/>
      <c r="Y51" s="19">
        <f>SUM(Y44:Y49)</f>
        <v>36</v>
      </c>
      <c r="Z51" s="20">
        <f>SUM(Z44:Z50)</f>
        <v>0</v>
      </c>
      <c r="AA51" s="21">
        <f>SUM(AA44:AA49)</f>
        <v>0</v>
      </c>
      <c r="AB51" s="22">
        <f>SUM(AB44:AB49)</f>
        <v>0</v>
      </c>
      <c r="AC51" s="101">
        <f>SUM(AC44:AC49)</f>
        <v>1</v>
      </c>
      <c r="AD51" s="102">
        <f>SUM(AD44:AD50)</f>
        <v>0</v>
      </c>
      <c r="AE51" s="128"/>
      <c r="AF51" s="19">
        <f>SUM(AF44:AF49)</f>
        <v>30</v>
      </c>
      <c r="AG51" s="20">
        <f>SUM(AG44:AG50)</f>
        <v>0</v>
      </c>
      <c r="AH51" s="21">
        <f>SUM(AH44:AH49)</f>
        <v>0</v>
      </c>
      <c r="AI51" s="22">
        <f>SUM(AI44:AI49)</f>
        <v>0</v>
      </c>
      <c r="AJ51" s="101">
        <f>SUM(AJ44:AJ49)</f>
        <v>1</v>
      </c>
      <c r="AK51" s="102">
        <f>SUM(AK44:AK50)</f>
        <v>0</v>
      </c>
      <c r="AL51" s="128"/>
      <c r="AM51" s="19">
        <f>SUM(AM44:AM49)</f>
        <v>0</v>
      </c>
      <c r="AN51" s="20">
        <f>SUM(AN44:AN50)</f>
        <v>0</v>
      </c>
      <c r="AO51" s="21">
        <f>SUM(AO44:AO49)</f>
        <v>0</v>
      </c>
      <c r="AP51" s="22">
        <f>SUM(AP44:AP49)</f>
        <v>0</v>
      </c>
      <c r="AQ51" s="101">
        <f>SUM(AQ44:AQ49)</f>
        <v>0</v>
      </c>
      <c r="AR51" s="102">
        <f>SUM(AR44:AR50)</f>
        <v>0</v>
      </c>
      <c r="AS51" s="128"/>
      <c r="AT51" s="19">
        <f>SUM(AT44:AT49)</f>
        <v>0</v>
      </c>
      <c r="AU51" s="20">
        <f>SUM(AU44:AU50)</f>
        <v>0</v>
      </c>
      <c r="AV51" s="21">
        <f>SUM(AV44:AV49)</f>
        <v>0</v>
      </c>
      <c r="AW51" s="22">
        <f>SUM(AW44:AW49)</f>
        <v>0</v>
      </c>
      <c r="AX51" s="101">
        <f>SUM(AX44:AX49)</f>
        <v>0</v>
      </c>
      <c r="AY51" s="102">
        <f>SUM(AY44:AY50)</f>
        <v>0</v>
      </c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s="11" customFormat="1" ht="14.4" thickBot="1" x14ac:dyDescent="0.3">
      <c r="A52" s="363" t="s">
        <v>129</v>
      </c>
      <c r="B52" s="363"/>
      <c r="C52" s="364"/>
      <c r="D52" s="364"/>
      <c r="E52" s="364"/>
      <c r="F52" s="364"/>
      <c r="G52" s="364"/>
      <c r="H52" s="364"/>
      <c r="I52" s="128"/>
      <c r="J52" s="134" t="s">
        <v>79</v>
      </c>
      <c r="K52" s="135" t="s">
        <v>16</v>
      </c>
      <c r="L52" s="134" t="s">
        <v>27</v>
      </c>
      <c r="M52" s="135"/>
      <c r="N52" s="135"/>
      <c r="O52" s="134" t="s">
        <v>149</v>
      </c>
      <c r="P52" s="136"/>
      <c r="Q52" s="128"/>
      <c r="R52" s="135" t="s">
        <v>16</v>
      </c>
      <c r="S52" s="134" t="s">
        <v>10</v>
      </c>
      <c r="T52" s="135"/>
      <c r="U52" s="135"/>
      <c r="V52" s="134" t="s">
        <v>137</v>
      </c>
      <c r="W52" s="136"/>
      <c r="X52" s="128"/>
      <c r="Y52" s="135" t="s">
        <v>16</v>
      </c>
      <c r="Z52" s="134" t="s">
        <v>83</v>
      </c>
      <c r="AA52" s="135"/>
      <c r="AB52" s="135"/>
      <c r="AC52" s="134" t="s">
        <v>142</v>
      </c>
      <c r="AD52" s="136"/>
      <c r="AE52" s="128"/>
      <c r="AF52" s="135" t="s">
        <v>16</v>
      </c>
      <c r="AG52" s="134" t="s">
        <v>78</v>
      </c>
      <c r="AH52" s="135"/>
      <c r="AI52" s="135"/>
      <c r="AJ52" s="134" t="s">
        <v>270</v>
      </c>
      <c r="AK52" s="136"/>
      <c r="AL52" s="128"/>
      <c r="AM52" s="135" t="s">
        <v>16</v>
      </c>
      <c r="AN52" s="134" t="s">
        <v>10</v>
      </c>
      <c r="AO52" s="135"/>
      <c r="AP52" s="135"/>
      <c r="AQ52" s="134" t="s">
        <v>313</v>
      </c>
      <c r="AR52" s="136"/>
      <c r="AS52" s="128"/>
      <c r="AT52" s="135" t="s">
        <v>16</v>
      </c>
      <c r="AU52" s="134" t="s">
        <v>150</v>
      </c>
      <c r="AV52" s="135"/>
      <c r="AW52" s="135"/>
      <c r="AX52" s="134" t="s">
        <v>316</v>
      </c>
      <c r="AY52" s="136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s="11" customFormat="1" ht="40.200000000000003" thickBot="1" x14ac:dyDescent="0.3">
      <c r="A53" s="127" t="s">
        <v>0</v>
      </c>
      <c r="B53" s="2" t="s">
        <v>73</v>
      </c>
      <c r="C53" s="2" t="s">
        <v>1</v>
      </c>
      <c r="D53" s="2" t="s">
        <v>4</v>
      </c>
      <c r="E53" s="2" t="s">
        <v>2</v>
      </c>
      <c r="F53" s="2" t="s">
        <v>3</v>
      </c>
      <c r="G53" s="17" t="s">
        <v>7</v>
      </c>
      <c r="H53" s="17" t="s">
        <v>6</v>
      </c>
      <c r="I53" s="128"/>
      <c r="J53" s="137" t="s">
        <v>0</v>
      </c>
      <c r="K53" s="138" t="s">
        <v>14</v>
      </c>
      <c r="L53" s="138" t="s">
        <v>13</v>
      </c>
      <c r="M53" s="138" t="s">
        <v>12</v>
      </c>
      <c r="N53" s="139" t="s">
        <v>20</v>
      </c>
      <c r="O53" s="140" t="s">
        <v>21</v>
      </c>
      <c r="P53" s="140" t="s">
        <v>15</v>
      </c>
      <c r="Q53" s="128"/>
      <c r="R53" s="138" t="s">
        <v>14</v>
      </c>
      <c r="S53" s="138" t="s">
        <v>13</v>
      </c>
      <c r="T53" s="138" t="s">
        <v>12</v>
      </c>
      <c r="U53" s="139" t="s">
        <v>20</v>
      </c>
      <c r="V53" s="140" t="s">
        <v>21</v>
      </c>
      <c r="W53" s="140" t="s">
        <v>15</v>
      </c>
      <c r="X53" s="128"/>
      <c r="Y53" s="138" t="s">
        <v>14</v>
      </c>
      <c r="Z53" s="138" t="s">
        <v>13</v>
      </c>
      <c r="AA53" s="138" t="s">
        <v>12</v>
      </c>
      <c r="AB53" s="139" t="s">
        <v>20</v>
      </c>
      <c r="AC53" s="140" t="s">
        <v>21</v>
      </c>
      <c r="AD53" s="140" t="s">
        <v>15</v>
      </c>
      <c r="AE53" s="128"/>
      <c r="AF53" s="138" t="s">
        <v>14</v>
      </c>
      <c r="AG53" s="138" t="s">
        <v>13</v>
      </c>
      <c r="AH53" s="138" t="s">
        <v>12</v>
      </c>
      <c r="AI53" s="139" t="s">
        <v>20</v>
      </c>
      <c r="AJ53" s="140" t="s">
        <v>21</v>
      </c>
      <c r="AK53" s="140" t="s">
        <v>15</v>
      </c>
      <c r="AL53" s="128"/>
      <c r="AM53" s="138" t="s">
        <v>14</v>
      </c>
      <c r="AN53" s="138" t="s">
        <v>13</v>
      </c>
      <c r="AO53" s="138" t="s">
        <v>12</v>
      </c>
      <c r="AP53" s="139" t="s">
        <v>20</v>
      </c>
      <c r="AQ53" s="140" t="s">
        <v>21</v>
      </c>
      <c r="AR53" s="140" t="s">
        <v>15</v>
      </c>
      <c r="AS53" s="128"/>
      <c r="AT53" s="138" t="s">
        <v>14</v>
      </c>
      <c r="AU53" s="138" t="s">
        <v>13</v>
      </c>
      <c r="AV53" s="138" t="s">
        <v>12</v>
      </c>
      <c r="AW53" s="139" t="s">
        <v>20</v>
      </c>
      <c r="AX53" s="140" t="s">
        <v>21</v>
      </c>
      <c r="AY53" s="140" t="s">
        <v>15</v>
      </c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s="11" customFormat="1" ht="13.8" thickBot="1" x14ac:dyDescent="0.3">
      <c r="A54" s="141" t="s">
        <v>220</v>
      </c>
      <c r="B54" s="166">
        <v>2</v>
      </c>
      <c r="C54" s="110">
        <f>K54+R54+Y54+AF54+AM54+AT54</f>
        <v>26</v>
      </c>
      <c r="D54" s="110">
        <f>L54+S54+Z54+AG54+AN54+AU54</f>
        <v>3</v>
      </c>
      <c r="E54" s="110">
        <f>M54+T54+AA54+AH54+AO54+AV54</f>
        <v>0</v>
      </c>
      <c r="F54" s="110">
        <f>N54+U54+AB54+AI54+AP54+AW54</f>
        <v>0</v>
      </c>
      <c r="G54" s="143">
        <f t="shared" ref="G54:G59" si="121">IF($C$61=0,0,C54/$C$61)</f>
        <v>5.4279749478079335E-2</v>
      </c>
      <c r="H54" s="143">
        <f t="shared" ref="H54:H60" si="122">IF($D$61=0,0,D54/$D$61)</f>
        <v>5.5555555555555552E-2</v>
      </c>
      <c r="I54" s="128">
        <f t="shared" ref="I54:I59" si="123">$B54</f>
        <v>2</v>
      </c>
      <c r="J54" s="144" t="str">
        <f t="shared" ref="J54:J59" si="124">A54</f>
        <v>Victor Hokapian</v>
      </c>
      <c r="K54" s="145">
        <v>6</v>
      </c>
      <c r="L54" s="146"/>
      <c r="M54" s="147"/>
      <c r="N54" s="147"/>
      <c r="O54" s="148">
        <f t="shared" ref="O54:O59" si="125">IF($K$61=0,0,K54/$K$61)</f>
        <v>6.3829787234042548E-2</v>
      </c>
      <c r="P54" s="148">
        <f t="shared" ref="P54:P60" si="126">IF($L$61=0,0,L54/$L$61)</f>
        <v>0</v>
      </c>
      <c r="Q54" s="128">
        <f t="shared" ref="Q54:Q59" si="127">$B54</f>
        <v>2</v>
      </c>
      <c r="R54" s="157">
        <v>3</v>
      </c>
      <c r="S54" s="146"/>
      <c r="T54" s="147"/>
      <c r="U54" s="147"/>
      <c r="V54" s="148">
        <f t="shared" ref="V54:V59" si="128">IF($R$61=0,0,R54/$R$61)</f>
        <v>3.3333333333333333E-2</v>
      </c>
      <c r="W54" s="148">
        <f t="shared" ref="W54:W60" si="129">IF($S$61=0,0,S54/$S$61)</f>
        <v>0</v>
      </c>
      <c r="X54" s="128">
        <f t="shared" ref="X54:X59" si="130">$B54</f>
        <v>2</v>
      </c>
      <c r="Y54" s="145">
        <v>7</v>
      </c>
      <c r="Z54" s="146"/>
      <c r="AA54" s="147"/>
      <c r="AB54" s="147"/>
      <c r="AC54" s="148">
        <f t="shared" ref="AC54:AC59" si="131">IF($Y$61=0,0,Y54/$Y$61)</f>
        <v>7.1428571428571425E-2</v>
      </c>
      <c r="AD54" s="148">
        <f t="shared" ref="AD54:AD60" si="132">IF($Z$61=0,0,Z54/$Z$61)</f>
        <v>0</v>
      </c>
      <c r="AE54" s="128">
        <f t="shared" ref="AE54:AE59" si="133">$B54</f>
        <v>2</v>
      </c>
      <c r="AF54" s="145">
        <v>10</v>
      </c>
      <c r="AG54" s="146">
        <v>3</v>
      </c>
      <c r="AH54" s="147"/>
      <c r="AI54" s="147"/>
      <c r="AJ54" s="148">
        <f t="shared" ref="AJ54:AJ59" si="134">IF($AF$61=0,0,AF54/$AF$61)</f>
        <v>0.3125</v>
      </c>
      <c r="AK54" s="148">
        <f t="shared" ref="AK54:AK60" si="135">IF($AG$61=0,0,AG54/$AG$61)</f>
        <v>0.3</v>
      </c>
      <c r="AL54" s="128">
        <f t="shared" ref="AL54:AL59" si="136">$B54</f>
        <v>2</v>
      </c>
      <c r="AM54" s="145"/>
      <c r="AN54" s="146"/>
      <c r="AO54" s="147"/>
      <c r="AP54" s="147"/>
      <c r="AQ54" s="148">
        <f t="shared" ref="AQ54:AQ59" si="137">IF($AM$61=0,0,AM54/$AM$61)</f>
        <v>0</v>
      </c>
      <c r="AR54" s="148">
        <f t="shared" ref="AR54:AR60" si="138">IF($AN$61=0,0,AN54/$AN$61)</f>
        <v>0</v>
      </c>
      <c r="AS54" s="128">
        <f t="shared" ref="AS54:AS59" si="139">$B54</f>
        <v>2</v>
      </c>
      <c r="AT54" s="145"/>
      <c r="AU54" s="146"/>
      <c r="AV54" s="147"/>
      <c r="AW54" s="147"/>
      <c r="AX54" s="148">
        <f t="shared" ref="AX54:AX59" si="140">IF($AT$61=0,0,AT54/$AT$61)</f>
        <v>0</v>
      </c>
      <c r="AY54" s="148">
        <f t="shared" ref="AY54:AY60" si="141">IF($AU$61=0,0,AU54/$AU$61)</f>
        <v>0</v>
      </c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s="11" customFormat="1" ht="13.8" thickBot="1" x14ac:dyDescent="0.3">
      <c r="A55" s="141" t="s">
        <v>221</v>
      </c>
      <c r="B55" s="166">
        <v>4</v>
      </c>
      <c r="C55" s="110">
        <f>K55+R55+Y55+AF55+AM55+AT55</f>
        <v>163</v>
      </c>
      <c r="D55" s="110">
        <f t="shared" ref="D55:D60" si="142">L55+S55+Z55+AG55+AN55+AU55</f>
        <v>16</v>
      </c>
      <c r="E55" s="110">
        <f t="shared" ref="E55:F59" si="143">M55+T55+AA55+AH55+AO55+AV55</f>
        <v>3</v>
      </c>
      <c r="F55" s="110">
        <f t="shared" si="143"/>
        <v>1</v>
      </c>
      <c r="G55" s="143">
        <f t="shared" si="121"/>
        <v>0.34029227557411273</v>
      </c>
      <c r="H55" s="143">
        <f t="shared" si="122"/>
        <v>0.29629629629629628</v>
      </c>
      <c r="I55" s="128">
        <f t="shared" si="123"/>
        <v>4</v>
      </c>
      <c r="J55" s="144" t="str">
        <f t="shared" si="124"/>
        <v>Callahan Young</v>
      </c>
      <c r="K55" s="145">
        <v>36</v>
      </c>
      <c r="L55" s="146">
        <v>2</v>
      </c>
      <c r="M55" s="147">
        <v>1</v>
      </c>
      <c r="N55" s="147"/>
      <c r="O55" s="148">
        <f t="shared" si="125"/>
        <v>0.38297872340425532</v>
      </c>
      <c r="P55" s="148">
        <f t="shared" si="126"/>
        <v>0.5</v>
      </c>
      <c r="Q55" s="128">
        <f t="shared" si="127"/>
        <v>4</v>
      </c>
      <c r="R55" s="145">
        <v>20</v>
      </c>
      <c r="S55" s="146">
        <v>3</v>
      </c>
      <c r="T55" s="147"/>
      <c r="U55" s="147"/>
      <c r="V55" s="148">
        <f t="shared" si="128"/>
        <v>0.22222222222222221</v>
      </c>
      <c r="W55" s="148">
        <f t="shared" si="129"/>
        <v>0.33333333333333331</v>
      </c>
      <c r="X55" s="128">
        <f t="shared" si="130"/>
        <v>4</v>
      </c>
      <c r="Y55" s="145">
        <v>33</v>
      </c>
      <c r="Z55" s="146">
        <v>3</v>
      </c>
      <c r="AA55" s="147">
        <v>2</v>
      </c>
      <c r="AB55" s="147">
        <v>1</v>
      </c>
      <c r="AC55" s="148">
        <f t="shared" si="131"/>
        <v>0.33673469387755101</v>
      </c>
      <c r="AD55" s="148">
        <f t="shared" si="132"/>
        <v>0.25</v>
      </c>
      <c r="AE55" s="128">
        <f t="shared" si="133"/>
        <v>4</v>
      </c>
      <c r="AF55" s="145">
        <v>5</v>
      </c>
      <c r="AG55" s="146">
        <v>1</v>
      </c>
      <c r="AH55" s="147"/>
      <c r="AI55" s="147"/>
      <c r="AJ55" s="148">
        <f t="shared" si="134"/>
        <v>0.15625</v>
      </c>
      <c r="AK55" s="148">
        <f t="shared" si="135"/>
        <v>0.1</v>
      </c>
      <c r="AL55" s="128">
        <f t="shared" si="136"/>
        <v>4</v>
      </c>
      <c r="AM55" s="145">
        <v>38</v>
      </c>
      <c r="AN55" s="146">
        <v>6</v>
      </c>
      <c r="AO55" s="147"/>
      <c r="AP55" s="147"/>
      <c r="AQ55" s="148">
        <f t="shared" si="137"/>
        <v>0.50666666666666671</v>
      </c>
      <c r="AR55" s="148">
        <f t="shared" si="138"/>
        <v>0.46153846153846156</v>
      </c>
      <c r="AS55" s="128">
        <f t="shared" si="139"/>
        <v>4</v>
      </c>
      <c r="AT55" s="145">
        <v>31</v>
      </c>
      <c r="AU55" s="146">
        <v>1</v>
      </c>
      <c r="AV55" s="147"/>
      <c r="AW55" s="147"/>
      <c r="AX55" s="148">
        <f t="shared" si="140"/>
        <v>0.34444444444444444</v>
      </c>
      <c r="AY55" s="148">
        <f t="shared" si="141"/>
        <v>0.16666666666666666</v>
      </c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s="11" customFormat="1" ht="13.8" thickBot="1" x14ac:dyDescent="0.3">
      <c r="A56" s="141" t="s">
        <v>222</v>
      </c>
      <c r="B56" s="166">
        <v>7</v>
      </c>
      <c r="C56" s="110">
        <f>K56+R56+Y56+AF56+AM56+AT56</f>
        <v>161</v>
      </c>
      <c r="D56" s="110">
        <f t="shared" si="142"/>
        <v>16</v>
      </c>
      <c r="E56" s="110">
        <f t="shared" si="143"/>
        <v>3</v>
      </c>
      <c r="F56" s="110">
        <f t="shared" si="143"/>
        <v>2</v>
      </c>
      <c r="G56" s="143">
        <f t="shared" si="121"/>
        <v>0.33611691022964507</v>
      </c>
      <c r="H56" s="143">
        <f t="shared" si="122"/>
        <v>0.29629629629629628</v>
      </c>
      <c r="I56" s="128">
        <f t="shared" si="123"/>
        <v>7</v>
      </c>
      <c r="J56" s="144" t="str">
        <f t="shared" si="124"/>
        <v>Andrew Jenks</v>
      </c>
      <c r="K56" s="145">
        <v>35</v>
      </c>
      <c r="L56" s="146">
        <v>1</v>
      </c>
      <c r="M56" s="147"/>
      <c r="N56" s="147"/>
      <c r="O56" s="148">
        <f t="shared" si="125"/>
        <v>0.37234042553191488</v>
      </c>
      <c r="P56" s="148">
        <f t="shared" si="126"/>
        <v>0.25</v>
      </c>
      <c r="Q56" s="128">
        <f t="shared" si="127"/>
        <v>7</v>
      </c>
      <c r="R56" s="145">
        <v>34</v>
      </c>
      <c r="S56" s="146">
        <v>3</v>
      </c>
      <c r="T56" s="147"/>
      <c r="U56" s="147"/>
      <c r="V56" s="148">
        <f t="shared" si="128"/>
        <v>0.37777777777777777</v>
      </c>
      <c r="W56" s="148">
        <f t="shared" si="129"/>
        <v>0.33333333333333331</v>
      </c>
      <c r="X56" s="128">
        <f t="shared" si="130"/>
        <v>7</v>
      </c>
      <c r="Y56" s="145">
        <v>31</v>
      </c>
      <c r="Z56" s="146">
        <v>5</v>
      </c>
      <c r="AA56" s="147"/>
      <c r="AB56" s="147"/>
      <c r="AC56" s="148">
        <f t="shared" si="131"/>
        <v>0.31632653061224492</v>
      </c>
      <c r="AD56" s="148">
        <f t="shared" si="132"/>
        <v>0.41666666666666669</v>
      </c>
      <c r="AE56" s="128">
        <f t="shared" si="133"/>
        <v>7</v>
      </c>
      <c r="AF56" s="145">
        <v>4</v>
      </c>
      <c r="AG56" s="146">
        <v>1</v>
      </c>
      <c r="AH56" s="147">
        <v>1</v>
      </c>
      <c r="AI56" s="147"/>
      <c r="AJ56" s="148">
        <f t="shared" si="134"/>
        <v>0.125</v>
      </c>
      <c r="AK56" s="148">
        <f t="shared" si="135"/>
        <v>0.1</v>
      </c>
      <c r="AL56" s="128">
        <f t="shared" si="136"/>
        <v>7</v>
      </c>
      <c r="AM56" s="145">
        <v>25</v>
      </c>
      <c r="AN56" s="146">
        <v>4</v>
      </c>
      <c r="AO56" s="147">
        <v>1</v>
      </c>
      <c r="AP56" s="147">
        <v>1</v>
      </c>
      <c r="AQ56" s="148">
        <f t="shared" si="137"/>
        <v>0.33333333333333331</v>
      </c>
      <c r="AR56" s="148">
        <f t="shared" si="138"/>
        <v>0.30769230769230771</v>
      </c>
      <c r="AS56" s="128">
        <f t="shared" si="139"/>
        <v>7</v>
      </c>
      <c r="AT56" s="145">
        <v>32</v>
      </c>
      <c r="AU56" s="146">
        <v>2</v>
      </c>
      <c r="AV56" s="147">
        <v>1</v>
      </c>
      <c r="AW56" s="147">
        <v>1</v>
      </c>
      <c r="AX56" s="148">
        <f t="shared" si="140"/>
        <v>0.35555555555555557</v>
      </c>
      <c r="AY56" s="148">
        <f t="shared" si="141"/>
        <v>0.33333333333333331</v>
      </c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s="11" customFormat="1" ht="13.8" thickBot="1" x14ac:dyDescent="0.3">
      <c r="A57" s="149" t="s">
        <v>249</v>
      </c>
      <c r="B57" s="150">
        <v>8</v>
      </c>
      <c r="C57" s="110">
        <f>K57+R57+Y57+AF57+AM57+AT57</f>
        <v>129</v>
      </c>
      <c r="D57" s="110">
        <f t="shared" si="142"/>
        <v>19</v>
      </c>
      <c r="E57" s="110">
        <f t="shared" si="143"/>
        <v>3</v>
      </c>
      <c r="F57" s="110">
        <f t="shared" si="143"/>
        <v>3</v>
      </c>
      <c r="G57" s="143">
        <f t="shared" si="121"/>
        <v>0.26931106471816285</v>
      </c>
      <c r="H57" s="143">
        <f t="shared" si="122"/>
        <v>0.35185185185185186</v>
      </c>
      <c r="I57" s="128">
        <f t="shared" si="123"/>
        <v>8</v>
      </c>
      <c r="J57" s="144" t="str">
        <f t="shared" si="124"/>
        <v>Joseph Hamilton</v>
      </c>
      <c r="K57" s="145">
        <v>17</v>
      </c>
      <c r="L57" s="146">
        <v>1</v>
      </c>
      <c r="M57" s="147"/>
      <c r="N57" s="147"/>
      <c r="O57" s="148">
        <f t="shared" si="125"/>
        <v>0.18085106382978725</v>
      </c>
      <c r="P57" s="148">
        <f t="shared" si="126"/>
        <v>0.25</v>
      </c>
      <c r="Q57" s="128">
        <f t="shared" si="127"/>
        <v>8</v>
      </c>
      <c r="R57" s="145">
        <v>33</v>
      </c>
      <c r="S57" s="146">
        <v>3</v>
      </c>
      <c r="T57" s="147"/>
      <c r="U57" s="147"/>
      <c r="V57" s="148">
        <f t="shared" si="128"/>
        <v>0.36666666666666664</v>
      </c>
      <c r="W57" s="148">
        <f t="shared" si="129"/>
        <v>0.33333333333333331</v>
      </c>
      <c r="X57" s="128">
        <f t="shared" si="130"/>
        <v>8</v>
      </c>
      <c r="Y57" s="145">
        <v>27</v>
      </c>
      <c r="Z57" s="146">
        <v>4</v>
      </c>
      <c r="AA57" s="147">
        <v>1</v>
      </c>
      <c r="AB57" s="147">
        <v>1</v>
      </c>
      <c r="AC57" s="148">
        <f t="shared" si="131"/>
        <v>0.27551020408163263</v>
      </c>
      <c r="AD57" s="148">
        <f t="shared" si="132"/>
        <v>0.33333333333333331</v>
      </c>
      <c r="AE57" s="128">
        <f t="shared" si="133"/>
        <v>8</v>
      </c>
      <c r="AF57" s="145">
        <v>13</v>
      </c>
      <c r="AG57" s="146">
        <v>5</v>
      </c>
      <c r="AH57" s="147"/>
      <c r="AI57" s="147"/>
      <c r="AJ57" s="148">
        <f t="shared" si="134"/>
        <v>0.40625</v>
      </c>
      <c r="AK57" s="148">
        <f t="shared" si="135"/>
        <v>0.5</v>
      </c>
      <c r="AL57" s="128">
        <f t="shared" si="136"/>
        <v>8</v>
      </c>
      <c r="AM57" s="145">
        <v>12</v>
      </c>
      <c r="AN57" s="146">
        <v>3</v>
      </c>
      <c r="AO57" s="147"/>
      <c r="AP57" s="147"/>
      <c r="AQ57" s="148">
        <f t="shared" si="137"/>
        <v>0.16</v>
      </c>
      <c r="AR57" s="148">
        <f t="shared" si="138"/>
        <v>0.23076923076923078</v>
      </c>
      <c r="AS57" s="128">
        <f t="shared" si="139"/>
        <v>8</v>
      </c>
      <c r="AT57" s="145">
        <v>27</v>
      </c>
      <c r="AU57" s="146">
        <v>3</v>
      </c>
      <c r="AV57" s="147">
        <v>2</v>
      </c>
      <c r="AW57" s="147">
        <v>2</v>
      </c>
      <c r="AX57" s="148">
        <f t="shared" si="140"/>
        <v>0.3</v>
      </c>
      <c r="AY57" s="148">
        <f t="shared" si="141"/>
        <v>0.5</v>
      </c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s="11" customFormat="1" ht="13.8" thickBot="1" x14ac:dyDescent="0.3">
      <c r="A58" s="149"/>
      <c r="B58" s="150"/>
      <c r="C58" s="110">
        <f>K58+R58+Y58+AF58+AM58+AT58</f>
        <v>0</v>
      </c>
      <c r="D58" s="110">
        <f t="shared" si="142"/>
        <v>0</v>
      </c>
      <c r="E58" s="110">
        <f t="shared" si="143"/>
        <v>0</v>
      </c>
      <c r="F58" s="110">
        <f t="shared" si="143"/>
        <v>0</v>
      </c>
      <c r="G58" s="143">
        <f t="shared" si="121"/>
        <v>0</v>
      </c>
      <c r="H58" s="143">
        <f t="shared" si="122"/>
        <v>0</v>
      </c>
      <c r="I58" s="128">
        <f t="shared" si="123"/>
        <v>0</v>
      </c>
      <c r="J58" s="144">
        <f t="shared" si="124"/>
        <v>0</v>
      </c>
      <c r="K58" s="145"/>
      <c r="L58" s="146"/>
      <c r="M58" s="147"/>
      <c r="N58" s="147"/>
      <c r="O58" s="148">
        <f t="shared" si="125"/>
        <v>0</v>
      </c>
      <c r="P58" s="148">
        <f t="shared" si="126"/>
        <v>0</v>
      </c>
      <c r="Q58" s="128">
        <f t="shared" si="127"/>
        <v>0</v>
      </c>
      <c r="R58" s="145"/>
      <c r="S58" s="146"/>
      <c r="T58" s="147"/>
      <c r="U58" s="147"/>
      <c r="V58" s="148">
        <f t="shared" si="128"/>
        <v>0</v>
      </c>
      <c r="W58" s="148">
        <f t="shared" si="129"/>
        <v>0</v>
      </c>
      <c r="X58" s="128">
        <f t="shared" si="130"/>
        <v>0</v>
      </c>
      <c r="Y58" s="145"/>
      <c r="Z58" s="146"/>
      <c r="AA58" s="147"/>
      <c r="AB58" s="147"/>
      <c r="AC58" s="148">
        <f t="shared" si="131"/>
        <v>0</v>
      </c>
      <c r="AD58" s="148">
        <f t="shared" si="132"/>
        <v>0</v>
      </c>
      <c r="AE58" s="128">
        <f t="shared" si="133"/>
        <v>0</v>
      </c>
      <c r="AF58" s="145"/>
      <c r="AG58" s="146"/>
      <c r="AH58" s="147"/>
      <c r="AI58" s="147"/>
      <c r="AJ58" s="148">
        <f t="shared" si="134"/>
        <v>0</v>
      </c>
      <c r="AK58" s="148">
        <f t="shared" si="135"/>
        <v>0</v>
      </c>
      <c r="AL58" s="128">
        <f t="shared" si="136"/>
        <v>0</v>
      </c>
      <c r="AM58" s="145"/>
      <c r="AN58" s="146"/>
      <c r="AO58" s="147"/>
      <c r="AP58" s="147"/>
      <c r="AQ58" s="148">
        <f t="shared" si="137"/>
        <v>0</v>
      </c>
      <c r="AR58" s="148">
        <f t="shared" si="138"/>
        <v>0</v>
      </c>
      <c r="AS58" s="128">
        <f t="shared" si="139"/>
        <v>0</v>
      </c>
      <c r="AT58" s="145"/>
      <c r="AU58" s="146"/>
      <c r="AV58" s="147"/>
      <c r="AW58" s="147"/>
      <c r="AX58" s="148">
        <f t="shared" si="140"/>
        <v>0</v>
      </c>
      <c r="AY58" s="148">
        <f t="shared" si="141"/>
        <v>0</v>
      </c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s="11" customFormat="1" ht="13.8" thickBot="1" x14ac:dyDescent="0.3">
      <c r="A59" s="149"/>
      <c r="B59" s="150"/>
      <c r="C59" s="110">
        <f>K59+R59+Y59+AF59+AM59+AT59</f>
        <v>0</v>
      </c>
      <c r="D59" s="110">
        <f t="shared" si="142"/>
        <v>0</v>
      </c>
      <c r="E59" s="110">
        <f t="shared" si="143"/>
        <v>0</v>
      </c>
      <c r="F59" s="110">
        <f t="shared" si="143"/>
        <v>0</v>
      </c>
      <c r="G59" s="143">
        <f t="shared" si="121"/>
        <v>0</v>
      </c>
      <c r="H59" s="143">
        <f t="shared" si="122"/>
        <v>0</v>
      </c>
      <c r="I59" s="128">
        <f t="shared" si="123"/>
        <v>0</v>
      </c>
      <c r="J59" s="144">
        <f t="shared" si="124"/>
        <v>0</v>
      </c>
      <c r="K59" s="145"/>
      <c r="L59" s="146"/>
      <c r="M59" s="147"/>
      <c r="N59" s="147"/>
      <c r="O59" s="148">
        <f t="shared" si="125"/>
        <v>0</v>
      </c>
      <c r="P59" s="148">
        <f t="shared" si="126"/>
        <v>0</v>
      </c>
      <c r="Q59" s="128">
        <f t="shared" si="127"/>
        <v>0</v>
      </c>
      <c r="R59" s="145"/>
      <c r="S59" s="146"/>
      <c r="T59" s="147"/>
      <c r="U59" s="147"/>
      <c r="V59" s="148">
        <f t="shared" si="128"/>
        <v>0</v>
      </c>
      <c r="W59" s="148">
        <f t="shared" si="129"/>
        <v>0</v>
      </c>
      <c r="X59" s="128">
        <f t="shared" si="130"/>
        <v>0</v>
      </c>
      <c r="Y59" s="145"/>
      <c r="Z59" s="146"/>
      <c r="AA59" s="147"/>
      <c r="AB59" s="147"/>
      <c r="AC59" s="148">
        <f t="shared" si="131"/>
        <v>0</v>
      </c>
      <c r="AD59" s="148">
        <f t="shared" si="132"/>
        <v>0</v>
      </c>
      <c r="AE59" s="128">
        <f t="shared" si="133"/>
        <v>0</v>
      </c>
      <c r="AF59" s="145"/>
      <c r="AG59" s="146"/>
      <c r="AH59" s="147"/>
      <c r="AI59" s="147"/>
      <c r="AJ59" s="148">
        <f t="shared" si="134"/>
        <v>0</v>
      </c>
      <c r="AK59" s="148">
        <f t="shared" si="135"/>
        <v>0</v>
      </c>
      <c r="AL59" s="128">
        <f t="shared" si="136"/>
        <v>0</v>
      </c>
      <c r="AM59" s="145"/>
      <c r="AN59" s="146"/>
      <c r="AO59" s="147"/>
      <c r="AP59" s="147"/>
      <c r="AQ59" s="148">
        <f t="shared" si="137"/>
        <v>0</v>
      </c>
      <c r="AR59" s="148">
        <f t="shared" si="138"/>
        <v>0</v>
      </c>
      <c r="AS59" s="128">
        <f t="shared" si="139"/>
        <v>0</v>
      </c>
      <c r="AT59" s="145"/>
      <c r="AU59" s="146"/>
      <c r="AV59" s="147"/>
      <c r="AW59" s="147"/>
      <c r="AX59" s="148">
        <f t="shared" si="140"/>
        <v>0</v>
      </c>
      <c r="AY59" s="148">
        <f t="shared" si="141"/>
        <v>0</v>
      </c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11" customFormat="1" ht="13.8" thickBot="1" x14ac:dyDescent="0.3">
      <c r="A60" s="151" t="s">
        <v>24</v>
      </c>
      <c r="B60" s="152"/>
      <c r="C60" s="110"/>
      <c r="D60" s="152">
        <f t="shared" si="142"/>
        <v>0</v>
      </c>
      <c r="E60" s="110"/>
      <c r="F60" s="110"/>
      <c r="G60" s="18"/>
      <c r="H60" s="143">
        <f t="shared" si="122"/>
        <v>0</v>
      </c>
      <c r="I60" s="128"/>
      <c r="J60" s="153" t="s">
        <v>24</v>
      </c>
      <c r="K60" s="154"/>
      <c r="L60" s="155"/>
      <c r="M60" s="156"/>
      <c r="N60" s="156"/>
      <c r="O60" s="148"/>
      <c r="P60" s="148">
        <f t="shared" si="126"/>
        <v>0</v>
      </c>
      <c r="Q60" s="128"/>
      <c r="R60" s="154"/>
      <c r="S60" s="155"/>
      <c r="T60" s="156"/>
      <c r="U60" s="156"/>
      <c r="V60" s="148"/>
      <c r="W60" s="148">
        <f t="shared" si="129"/>
        <v>0</v>
      </c>
      <c r="X60" s="128"/>
      <c r="Y60" s="154"/>
      <c r="Z60" s="155"/>
      <c r="AA60" s="156"/>
      <c r="AB60" s="156"/>
      <c r="AC60" s="148"/>
      <c r="AD60" s="148">
        <f t="shared" si="132"/>
        <v>0</v>
      </c>
      <c r="AE60" s="128"/>
      <c r="AF60" s="154"/>
      <c r="AG60" s="155"/>
      <c r="AH60" s="156"/>
      <c r="AI60" s="156"/>
      <c r="AJ60" s="148"/>
      <c r="AK60" s="148">
        <f t="shared" si="135"/>
        <v>0</v>
      </c>
      <c r="AL60" s="128"/>
      <c r="AM60" s="154"/>
      <c r="AN60" s="155"/>
      <c r="AO60" s="156"/>
      <c r="AP60" s="156"/>
      <c r="AQ60" s="148"/>
      <c r="AR60" s="148">
        <f t="shared" si="138"/>
        <v>0</v>
      </c>
      <c r="AS60" s="128"/>
      <c r="AT60" s="154"/>
      <c r="AU60" s="155"/>
      <c r="AV60" s="156"/>
      <c r="AW60" s="156"/>
      <c r="AX60" s="148"/>
      <c r="AY60" s="148">
        <f t="shared" si="141"/>
        <v>0</v>
      </c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s="11" customFormat="1" ht="13.8" thickBot="1" x14ac:dyDescent="0.3">
      <c r="A61" s="164"/>
      <c r="B61" s="164"/>
      <c r="C61" s="19">
        <f t="shared" ref="C61:H61" si="144">SUM(C54:C59)</f>
        <v>479</v>
      </c>
      <c r="D61" s="20">
        <f>SUM(D54:D60)</f>
        <v>54</v>
      </c>
      <c r="E61" s="21">
        <f t="shared" si="144"/>
        <v>9</v>
      </c>
      <c r="F61" s="22">
        <f t="shared" si="144"/>
        <v>6</v>
      </c>
      <c r="G61" s="23">
        <f t="shared" si="144"/>
        <v>1</v>
      </c>
      <c r="H61" s="24">
        <f t="shared" si="144"/>
        <v>1</v>
      </c>
      <c r="I61" s="128"/>
      <c r="J61" s="156"/>
      <c r="K61" s="19">
        <f>SUM(K54:K59)</f>
        <v>94</v>
      </c>
      <c r="L61" s="20">
        <f>SUM(L54:L60)</f>
        <v>4</v>
      </c>
      <c r="M61" s="21">
        <f>SUM(M54:M59)</f>
        <v>1</v>
      </c>
      <c r="N61" s="22">
        <f>SUM(N54:N59)</f>
        <v>0</v>
      </c>
      <c r="O61" s="101">
        <f>SUM(O54:O59)</f>
        <v>0.99999999999999989</v>
      </c>
      <c r="P61" s="102">
        <f>SUM(P54:P60)</f>
        <v>1</v>
      </c>
      <c r="Q61" s="128"/>
      <c r="R61" s="19">
        <f>SUM(R54:R59)</f>
        <v>90</v>
      </c>
      <c r="S61" s="20">
        <f>SUM(S54:S60)</f>
        <v>9</v>
      </c>
      <c r="T61" s="21">
        <f>SUM(T54:T59)</f>
        <v>0</v>
      </c>
      <c r="U61" s="22">
        <f>SUM(U54:U59)</f>
        <v>0</v>
      </c>
      <c r="V61" s="101">
        <f>SUM(V54:V59)</f>
        <v>1</v>
      </c>
      <c r="W61" s="102">
        <f>SUM(W54:W60)</f>
        <v>1</v>
      </c>
      <c r="X61" s="128"/>
      <c r="Y61" s="19">
        <f>SUM(Y54:Y59)</f>
        <v>98</v>
      </c>
      <c r="Z61" s="20">
        <f>SUM(Z54:Z60)</f>
        <v>12</v>
      </c>
      <c r="AA61" s="21">
        <f>SUM(AA54:AA59)</f>
        <v>3</v>
      </c>
      <c r="AB61" s="22">
        <f>SUM(AB54:AB59)</f>
        <v>2</v>
      </c>
      <c r="AC61" s="101">
        <f>SUM(AC54:AC59)</f>
        <v>1</v>
      </c>
      <c r="AD61" s="102">
        <f>SUM(AD54:AD60)</f>
        <v>1</v>
      </c>
      <c r="AE61" s="128"/>
      <c r="AF61" s="19">
        <f>SUM(AF54:AF59)</f>
        <v>32</v>
      </c>
      <c r="AG61" s="20">
        <f>SUM(AG54:AG60)</f>
        <v>10</v>
      </c>
      <c r="AH61" s="21">
        <f>SUM(AH54:AH59)</f>
        <v>1</v>
      </c>
      <c r="AI61" s="22">
        <f>SUM(AI54:AI59)</f>
        <v>0</v>
      </c>
      <c r="AJ61" s="101">
        <f>SUM(AJ54:AJ59)</f>
        <v>1</v>
      </c>
      <c r="AK61" s="102">
        <f>SUM(AK54:AK60)</f>
        <v>1</v>
      </c>
      <c r="AL61" s="128"/>
      <c r="AM61" s="19">
        <f>SUM(AM54:AM59)</f>
        <v>75</v>
      </c>
      <c r="AN61" s="20">
        <f>SUM(AN54:AN60)</f>
        <v>13</v>
      </c>
      <c r="AO61" s="21">
        <f>SUM(AO54:AO59)</f>
        <v>1</v>
      </c>
      <c r="AP61" s="22">
        <f>SUM(AP54:AP59)</f>
        <v>1</v>
      </c>
      <c r="AQ61" s="101">
        <f>SUM(AQ54:AQ59)</f>
        <v>1</v>
      </c>
      <c r="AR61" s="102">
        <f>SUM(AR54:AR60)</f>
        <v>1</v>
      </c>
      <c r="AS61" s="128"/>
      <c r="AT61" s="19">
        <f>SUM(AT54:AT59)</f>
        <v>90</v>
      </c>
      <c r="AU61" s="20">
        <f>SUM(AU54:AU60)</f>
        <v>6</v>
      </c>
      <c r="AV61" s="21">
        <f>SUM(AV54:AV59)</f>
        <v>3</v>
      </c>
      <c r="AW61" s="22">
        <f>SUM(AW54:AW59)</f>
        <v>3</v>
      </c>
      <c r="AX61" s="101">
        <f>SUM(AX54:AX59)</f>
        <v>1</v>
      </c>
      <c r="AY61" s="102">
        <f>SUM(AY54:AY60)</f>
        <v>1</v>
      </c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s="11" customFormat="1" ht="14.4" thickBot="1" x14ac:dyDescent="0.3">
      <c r="A62" s="363" t="s">
        <v>130</v>
      </c>
      <c r="B62" s="363"/>
      <c r="C62" s="364"/>
      <c r="D62" s="364"/>
      <c r="E62" s="364"/>
      <c r="F62" s="364"/>
      <c r="G62" s="364"/>
      <c r="H62" s="364"/>
      <c r="I62" s="128"/>
      <c r="J62" s="134" t="s">
        <v>27</v>
      </c>
      <c r="K62" s="135" t="s">
        <v>16</v>
      </c>
      <c r="L62" s="134" t="s">
        <v>79</v>
      </c>
      <c r="M62" s="135"/>
      <c r="N62" s="135"/>
      <c r="O62" s="134" t="s">
        <v>149</v>
      </c>
      <c r="P62" s="136"/>
      <c r="Q62" s="128"/>
      <c r="R62" s="135" t="s">
        <v>16</v>
      </c>
      <c r="S62" s="134" t="s">
        <v>83</v>
      </c>
      <c r="T62" s="135"/>
      <c r="U62" s="135"/>
      <c r="V62" s="134" t="s">
        <v>141</v>
      </c>
      <c r="W62" s="136"/>
      <c r="X62" s="128"/>
      <c r="Y62" s="135" t="s">
        <v>16</v>
      </c>
      <c r="Z62" s="134" t="s">
        <v>10</v>
      </c>
      <c r="AA62" s="135"/>
      <c r="AB62" s="135"/>
      <c r="AC62" s="134" t="s">
        <v>138</v>
      </c>
      <c r="AD62" s="136"/>
      <c r="AE62" s="128"/>
      <c r="AF62" s="135" t="s">
        <v>16</v>
      </c>
      <c r="AG62" s="134" t="s">
        <v>247</v>
      </c>
      <c r="AH62" s="135"/>
      <c r="AI62" s="135"/>
      <c r="AJ62" s="134" t="s">
        <v>279</v>
      </c>
      <c r="AK62" s="136"/>
      <c r="AL62" s="128"/>
      <c r="AM62" s="135" t="s">
        <v>16</v>
      </c>
      <c r="AN62" s="134" t="s">
        <v>150</v>
      </c>
      <c r="AO62" s="135"/>
      <c r="AP62" s="135"/>
      <c r="AQ62" s="134" t="s">
        <v>309</v>
      </c>
      <c r="AR62" s="136"/>
      <c r="AS62" s="128"/>
      <c r="AT62" s="135" t="s">
        <v>16</v>
      </c>
      <c r="AU62" s="134" t="s">
        <v>10</v>
      </c>
      <c r="AV62" s="135"/>
      <c r="AW62" s="135"/>
      <c r="AX62" s="134" t="s">
        <v>315</v>
      </c>
      <c r="AY62" s="136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s="11" customFormat="1" ht="40.200000000000003" thickBot="1" x14ac:dyDescent="0.3">
      <c r="A63" s="2" t="s">
        <v>0</v>
      </c>
      <c r="B63" s="2" t="s">
        <v>73</v>
      </c>
      <c r="C63" s="2" t="s">
        <v>1</v>
      </c>
      <c r="D63" s="2" t="s">
        <v>4</v>
      </c>
      <c r="E63" s="2" t="s">
        <v>2</v>
      </c>
      <c r="F63" s="2" t="s">
        <v>3</v>
      </c>
      <c r="G63" s="17" t="s">
        <v>7</v>
      </c>
      <c r="H63" s="17" t="s">
        <v>6</v>
      </c>
      <c r="I63" s="128"/>
      <c r="J63" s="137" t="s">
        <v>0</v>
      </c>
      <c r="K63" s="138" t="s">
        <v>14</v>
      </c>
      <c r="L63" s="138" t="s">
        <v>13</v>
      </c>
      <c r="M63" s="138" t="s">
        <v>12</v>
      </c>
      <c r="N63" s="139" t="s">
        <v>20</v>
      </c>
      <c r="O63" s="140" t="s">
        <v>21</v>
      </c>
      <c r="P63" s="140" t="s">
        <v>15</v>
      </c>
      <c r="Q63" s="128"/>
      <c r="R63" s="138" t="s">
        <v>14</v>
      </c>
      <c r="S63" s="138" t="s">
        <v>13</v>
      </c>
      <c r="T63" s="138" t="s">
        <v>12</v>
      </c>
      <c r="U63" s="139" t="s">
        <v>20</v>
      </c>
      <c r="V63" s="140" t="s">
        <v>21</v>
      </c>
      <c r="W63" s="140" t="s">
        <v>15</v>
      </c>
      <c r="X63" s="128"/>
      <c r="Y63" s="138" t="s">
        <v>14</v>
      </c>
      <c r="Z63" s="138" t="s">
        <v>13</v>
      </c>
      <c r="AA63" s="138" t="s">
        <v>12</v>
      </c>
      <c r="AB63" s="139" t="s">
        <v>20</v>
      </c>
      <c r="AC63" s="140" t="s">
        <v>21</v>
      </c>
      <c r="AD63" s="140" t="s">
        <v>15</v>
      </c>
      <c r="AE63" s="128"/>
      <c r="AF63" s="138" t="s">
        <v>14</v>
      </c>
      <c r="AG63" s="138" t="s">
        <v>13</v>
      </c>
      <c r="AH63" s="138" t="s">
        <v>12</v>
      </c>
      <c r="AI63" s="139" t="s">
        <v>20</v>
      </c>
      <c r="AJ63" s="140" t="s">
        <v>21</v>
      </c>
      <c r="AK63" s="140" t="s">
        <v>15</v>
      </c>
      <c r="AL63" s="128"/>
      <c r="AM63" s="138" t="s">
        <v>14</v>
      </c>
      <c r="AN63" s="138" t="s">
        <v>13</v>
      </c>
      <c r="AO63" s="138" t="s">
        <v>12</v>
      </c>
      <c r="AP63" s="139" t="s">
        <v>20</v>
      </c>
      <c r="AQ63" s="140" t="s">
        <v>21</v>
      </c>
      <c r="AR63" s="140" t="s">
        <v>15</v>
      </c>
      <c r="AS63" s="128"/>
      <c r="AT63" s="138" t="s">
        <v>14</v>
      </c>
      <c r="AU63" s="138" t="s">
        <v>13</v>
      </c>
      <c r="AV63" s="138" t="s">
        <v>12</v>
      </c>
      <c r="AW63" s="139" t="s">
        <v>20</v>
      </c>
      <c r="AX63" s="140" t="s">
        <v>21</v>
      </c>
      <c r="AY63" s="140" t="s">
        <v>15</v>
      </c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s="11" customFormat="1" ht="13.8" thickBot="1" x14ac:dyDescent="0.3">
      <c r="A64" s="141" t="s">
        <v>196</v>
      </c>
      <c r="B64" s="150">
        <v>1</v>
      </c>
      <c r="C64" s="110">
        <f>K64+R64+Y64+AF64+AM64+AT64</f>
        <v>3</v>
      </c>
      <c r="D64" s="110">
        <f>L64+S64+Z64+AG64+AN64+AU64</f>
        <v>0</v>
      </c>
      <c r="E64" s="110">
        <f>M64+T64+AA64+AH64+AO64+AV64</f>
        <v>0</v>
      </c>
      <c r="F64" s="110">
        <f>N64+U64+AB64+AI64+AP64+AW64</f>
        <v>0</v>
      </c>
      <c r="G64" s="143">
        <f t="shared" ref="G64:G69" si="145">IF($C$71=0,0,C64/$C$71)</f>
        <v>5.1724137931034482E-3</v>
      </c>
      <c r="H64" s="143">
        <f t="shared" ref="H64:H70" si="146">IF($D$71=0,0,D64/$D$71)</f>
        <v>0</v>
      </c>
      <c r="I64" s="128">
        <f t="shared" ref="I64:I69" si="147">$B64</f>
        <v>1</v>
      </c>
      <c r="J64" s="144" t="str">
        <f t="shared" ref="J64:J69" si="148">A64</f>
        <v>Yvon Clement</v>
      </c>
      <c r="K64" s="145"/>
      <c r="L64" s="146"/>
      <c r="M64" s="147"/>
      <c r="N64" s="147"/>
      <c r="O64" s="148">
        <f t="shared" ref="O64:O69" si="149">IF($K$71=0,0,K64/$K$71)</f>
        <v>0</v>
      </c>
      <c r="P64" s="148">
        <f t="shared" ref="P64:P70" si="150">IF($L$71=0,0,L64/$L$71)</f>
        <v>0</v>
      </c>
      <c r="Q64" s="128">
        <f t="shared" ref="Q64:Q69" si="151">$B64</f>
        <v>1</v>
      </c>
      <c r="R64" s="145">
        <v>3</v>
      </c>
      <c r="S64" s="146"/>
      <c r="T64" s="147"/>
      <c r="U64" s="147"/>
      <c r="V64" s="148">
        <f t="shared" ref="V64:V69" si="152">IF($R$71=0,0,R64/$R$71)</f>
        <v>3.0927835051546393E-2</v>
      </c>
      <c r="W64" s="148">
        <f t="shared" ref="W64:W70" si="153">IF($S$71=0,0,S64/$S$71)</f>
        <v>0</v>
      </c>
      <c r="X64" s="128">
        <f t="shared" ref="X64:X69" si="154">$B64</f>
        <v>1</v>
      </c>
      <c r="Y64" s="145"/>
      <c r="Z64" s="146"/>
      <c r="AA64" s="147"/>
      <c r="AB64" s="147"/>
      <c r="AC64" s="148">
        <f t="shared" ref="AC64:AC69" si="155">IF($Y$71=0,0,Y64/$Y$71)</f>
        <v>0</v>
      </c>
      <c r="AD64" s="148">
        <f t="shared" ref="AD64:AD70" si="156">IF($Z$71=0,0,Z64/$Z$71)</f>
        <v>0</v>
      </c>
      <c r="AE64" s="128">
        <f t="shared" ref="AE64:AE69" si="157">$B64</f>
        <v>1</v>
      </c>
      <c r="AF64" s="145"/>
      <c r="AG64" s="146"/>
      <c r="AH64" s="147"/>
      <c r="AI64" s="147"/>
      <c r="AJ64" s="148">
        <f t="shared" ref="AJ64:AJ69" si="158">IF($AF$71=0,0,AF64/$AF$71)</f>
        <v>0</v>
      </c>
      <c r="AK64" s="148">
        <f t="shared" ref="AK64:AK70" si="159">IF($AG$71=0,0,AG64/$AG$71)</f>
        <v>0</v>
      </c>
      <c r="AL64" s="128">
        <f t="shared" ref="AL64:AL69" si="160">$B64</f>
        <v>1</v>
      </c>
      <c r="AM64" s="145"/>
      <c r="AN64" s="146"/>
      <c r="AO64" s="147"/>
      <c r="AP64" s="147"/>
      <c r="AQ64" s="148">
        <f t="shared" ref="AQ64:AQ69" si="161">IF($AM$71=0,0,AM64/$AM$71)</f>
        <v>0</v>
      </c>
      <c r="AR64" s="148">
        <f t="shared" ref="AR64:AR70" si="162">IF($AN$71=0,0,AN64/$AN$71)</f>
        <v>0</v>
      </c>
      <c r="AS64" s="128">
        <f t="shared" ref="AS64:AS69" si="163">$B64</f>
        <v>1</v>
      </c>
      <c r="AT64" s="145"/>
      <c r="AU64" s="146"/>
      <c r="AV64" s="147"/>
      <c r="AW64" s="147"/>
      <c r="AX64" s="148">
        <f t="shared" ref="AX64:AX69" si="164">IF($AT$71=0,0,AT64/$AT$71)</f>
        <v>0</v>
      </c>
      <c r="AY64" s="148">
        <f t="shared" ref="AY64:AY70" si="165">IF($AU$71=0,0,AU64/$AU$71)</f>
        <v>0</v>
      </c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11" customFormat="1" ht="13.8" thickBot="1" x14ac:dyDescent="0.3">
      <c r="A65" s="141" t="s">
        <v>197</v>
      </c>
      <c r="B65" s="150">
        <v>2</v>
      </c>
      <c r="C65" s="110">
        <f>K65+R65+Y65+AF65+AM65+AT65</f>
        <v>18</v>
      </c>
      <c r="D65" s="110">
        <f t="shared" ref="D65:D70" si="166">L65+S65+Z65+AG65+AN65+AU65</f>
        <v>1</v>
      </c>
      <c r="E65" s="110">
        <f t="shared" ref="E65:F69" si="167">M65+T65+AA65+AH65+AO65+AV65</f>
        <v>0</v>
      </c>
      <c r="F65" s="110">
        <f t="shared" si="167"/>
        <v>0</v>
      </c>
      <c r="G65" s="143">
        <f t="shared" si="145"/>
        <v>3.1034482758620689E-2</v>
      </c>
      <c r="H65" s="143">
        <f t="shared" si="146"/>
        <v>3.0303030303030304E-2</v>
      </c>
      <c r="I65" s="128">
        <f t="shared" si="147"/>
        <v>2</v>
      </c>
      <c r="J65" s="144" t="str">
        <f t="shared" si="148"/>
        <v>Mason Smith</v>
      </c>
      <c r="K65" s="145"/>
      <c r="L65" s="146"/>
      <c r="M65" s="147"/>
      <c r="N65" s="147"/>
      <c r="O65" s="148">
        <f t="shared" si="149"/>
        <v>0</v>
      </c>
      <c r="P65" s="148">
        <f t="shared" si="150"/>
        <v>0</v>
      </c>
      <c r="Q65" s="128">
        <f t="shared" si="151"/>
        <v>2</v>
      </c>
      <c r="R65" s="145">
        <v>8</v>
      </c>
      <c r="S65" s="146">
        <v>1</v>
      </c>
      <c r="T65" s="147"/>
      <c r="U65" s="147"/>
      <c r="V65" s="148">
        <f t="shared" si="152"/>
        <v>8.247422680412371E-2</v>
      </c>
      <c r="W65" s="148">
        <f t="shared" si="153"/>
        <v>0.125</v>
      </c>
      <c r="X65" s="128">
        <f t="shared" si="154"/>
        <v>2</v>
      </c>
      <c r="Y65" s="145"/>
      <c r="Z65" s="146"/>
      <c r="AA65" s="147"/>
      <c r="AB65" s="147"/>
      <c r="AC65" s="148">
        <f t="shared" si="155"/>
        <v>0</v>
      </c>
      <c r="AD65" s="148">
        <f t="shared" si="156"/>
        <v>0</v>
      </c>
      <c r="AE65" s="128">
        <f t="shared" si="157"/>
        <v>2</v>
      </c>
      <c r="AF65" s="145"/>
      <c r="AG65" s="146"/>
      <c r="AH65" s="147"/>
      <c r="AI65" s="147"/>
      <c r="AJ65" s="148">
        <f t="shared" si="158"/>
        <v>0</v>
      </c>
      <c r="AK65" s="148">
        <f t="shared" si="159"/>
        <v>0</v>
      </c>
      <c r="AL65" s="128">
        <f t="shared" si="160"/>
        <v>2</v>
      </c>
      <c r="AM65" s="145"/>
      <c r="AN65" s="146"/>
      <c r="AO65" s="147"/>
      <c r="AP65" s="147"/>
      <c r="AQ65" s="148">
        <f t="shared" si="161"/>
        <v>0</v>
      </c>
      <c r="AR65" s="148">
        <f t="shared" si="162"/>
        <v>0</v>
      </c>
      <c r="AS65" s="128">
        <f t="shared" si="163"/>
        <v>2</v>
      </c>
      <c r="AT65" s="145">
        <v>10</v>
      </c>
      <c r="AU65" s="146"/>
      <c r="AV65" s="147"/>
      <c r="AW65" s="147"/>
      <c r="AX65" s="148">
        <f t="shared" si="164"/>
        <v>0.10309278350515463</v>
      </c>
      <c r="AY65" s="148">
        <f t="shared" si="165"/>
        <v>0</v>
      </c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11" customFormat="1" ht="13.8" thickBot="1" x14ac:dyDescent="0.3">
      <c r="A66" s="141" t="s">
        <v>198</v>
      </c>
      <c r="B66" s="150">
        <v>3</v>
      </c>
      <c r="C66" s="110">
        <f>K66+R66+Y66+AF66+AM66+AT66</f>
        <v>0</v>
      </c>
      <c r="D66" s="110">
        <f t="shared" si="166"/>
        <v>0</v>
      </c>
      <c r="E66" s="110">
        <f t="shared" si="167"/>
        <v>0</v>
      </c>
      <c r="F66" s="110">
        <f t="shared" si="167"/>
        <v>0</v>
      </c>
      <c r="G66" s="143">
        <f t="shared" si="145"/>
        <v>0</v>
      </c>
      <c r="H66" s="143">
        <f t="shared" si="146"/>
        <v>0</v>
      </c>
      <c r="I66" s="128">
        <f t="shared" si="147"/>
        <v>3</v>
      </c>
      <c r="J66" s="144" t="str">
        <f t="shared" si="148"/>
        <v>John Courtney</v>
      </c>
      <c r="K66" s="145"/>
      <c r="L66" s="146"/>
      <c r="M66" s="147"/>
      <c r="N66" s="147"/>
      <c r="O66" s="148">
        <f t="shared" si="149"/>
        <v>0</v>
      </c>
      <c r="P66" s="148">
        <f t="shared" si="150"/>
        <v>0</v>
      </c>
      <c r="Q66" s="128">
        <f t="shared" si="151"/>
        <v>3</v>
      </c>
      <c r="R66" s="145"/>
      <c r="S66" s="146"/>
      <c r="T66" s="147"/>
      <c r="U66" s="147"/>
      <c r="V66" s="148">
        <f t="shared" si="152"/>
        <v>0</v>
      </c>
      <c r="W66" s="148">
        <f t="shared" si="153"/>
        <v>0</v>
      </c>
      <c r="X66" s="128">
        <f t="shared" si="154"/>
        <v>3</v>
      </c>
      <c r="Y66" s="145"/>
      <c r="Z66" s="146"/>
      <c r="AA66" s="147"/>
      <c r="AB66" s="147"/>
      <c r="AC66" s="148">
        <f t="shared" si="155"/>
        <v>0</v>
      </c>
      <c r="AD66" s="148">
        <f t="shared" si="156"/>
        <v>0</v>
      </c>
      <c r="AE66" s="128">
        <f t="shared" si="157"/>
        <v>3</v>
      </c>
      <c r="AF66" s="145"/>
      <c r="AG66" s="146"/>
      <c r="AH66" s="147"/>
      <c r="AI66" s="147"/>
      <c r="AJ66" s="148">
        <f t="shared" si="158"/>
        <v>0</v>
      </c>
      <c r="AK66" s="148">
        <f t="shared" si="159"/>
        <v>0</v>
      </c>
      <c r="AL66" s="128">
        <f t="shared" si="160"/>
        <v>3</v>
      </c>
      <c r="AM66" s="145"/>
      <c r="AN66" s="146"/>
      <c r="AO66" s="147"/>
      <c r="AP66" s="147"/>
      <c r="AQ66" s="148">
        <f t="shared" si="161"/>
        <v>0</v>
      </c>
      <c r="AR66" s="148">
        <f t="shared" si="162"/>
        <v>0</v>
      </c>
      <c r="AS66" s="128">
        <f t="shared" si="163"/>
        <v>3</v>
      </c>
      <c r="AT66" s="145"/>
      <c r="AU66" s="146"/>
      <c r="AV66" s="147"/>
      <c r="AW66" s="147"/>
      <c r="AX66" s="148">
        <f t="shared" si="164"/>
        <v>0</v>
      </c>
      <c r="AY66" s="148">
        <f t="shared" si="165"/>
        <v>0</v>
      </c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s="11" customFormat="1" ht="13.8" thickBot="1" x14ac:dyDescent="0.3">
      <c r="A67" s="141" t="s">
        <v>199</v>
      </c>
      <c r="B67" s="150">
        <v>5</v>
      </c>
      <c r="C67" s="110">
        <f>K67+R67+Y67+AF67+AM67+AT67</f>
        <v>241</v>
      </c>
      <c r="D67" s="110">
        <f t="shared" si="166"/>
        <v>10</v>
      </c>
      <c r="E67" s="110">
        <f t="shared" si="167"/>
        <v>1</v>
      </c>
      <c r="F67" s="110">
        <f t="shared" si="167"/>
        <v>0</v>
      </c>
      <c r="G67" s="143">
        <f t="shared" si="145"/>
        <v>0.41551724137931034</v>
      </c>
      <c r="H67" s="143">
        <f t="shared" si="146"/>
        <v>0.30303030303030304</v>
      </c>
      <c r="I67" s="128">
        <f t="shared" si="147"/>
        <v>5</v>
      </c>
      <c r="J67" s="144" t="str">
        <f t="shared" si="148"/>
        <v>Peter Parsons</v>
      </c>
      <c r="K67" s="145">
        <v>39</v>
      </c>
      <c r="L67" s="146"/>
      <c r="M67" s="147"/>
      <c r="N67" s="147"/>
      <c r="O67" s="148">
        <f t="shared" si="149"/>
        <v>0.40206185567010311</v>
      </c>
      <c r="P67" s="148">
        <f t="shared" si="150"/>
        <v>0</v>
      </c>
      <c r="Q67" s="128">
        <f t="shared" si="151"/>
        <v>5</v>
      </c>
      <c r="R67" s="145">
        <v>33</v>
      </c>
      <c r="S67" s="146">
        <v>3</v>
      </c>
      <c r="T67" s="147"/>
      <c r="U67" s="147"/>
      <c r="V67" s="148">
        <f t="shared" si="152"/>
        <v>0.34020618556701032</v>
      </c>
      <c r="W67" s="148">
        <f t="shared" si="153"/>
        <v>0.375</v>
      </c>
      <c r="X67" s="128">
        <f t="shared" si="154"/>
        <v>5</v>
      </c>
      <c r="Y67" s="145">
        <v>47</v>
      </c>
      <c r="Z67" s="146">
        <v>2</v>
      </c>
      <c r="AA67" s="147"/>
      <c r="AB67" s="147"/>
      <c r="AC67" s="148">
        <f t="shared" si="155"/>
        <v>0.47</v>
      </c>
      <c r="AD67" s="148">
        <f t="shared" si="156"/>
        <v>0.25</v>
      </c>
      <c r="AE67" s="128">
        <f t="shared" si="157"/>
        <v>5</v>
      </c>
      <c r="AF67" s="145">
        <v>41</v>
      </c>
      <c r="AG67" s="146">
        <v>4</v>
      </c>
      <c r="AH67" s="147"/>
      <c r="AI67" s="147"/>
      <c r="AJ67" s="148">
        <f t="shared" si="158"/>
        <v>0.43157894736842106</v>
      </c>
      <c r="AK67" s="148">
        <f t="shared" si="159"/>
        <v>0.5</v>
      </c>
      <c r="AL67" s="128">
        <f t="shared" si="160"/>
        <v>5</v>
      </c>
      <c r="AM67" s="145">
        <v>48</v>
      </c>
      <c r="AN67" s="146"/>
      <c r="AO67" s="147"/>
      <c r="AP67" s="147"/>
      <c r="AQ67" s="148">
        <f t="shared" si="161"/>
        <v>0.51063829787234039</v>
      </c>
      <c r="AR67" s="148">
        <f t="shared" si="162"/>
        <v>0</v>
      </c>
      <c r="AS67" s="128">
        <f t="shared" si="163"/>
        <v>5</v>
      </c>
      <c r="AT67" s="145">
        <v>33</v>
      </c>
      <c r="AU67" s="146">
        <v>1</v>
      </c>
      <c r="AV67" s="147">
        <v>1</v>
      </c>
      <c r="AW67" s="147"/>
      <c r="AX67" s="148">
        <f t="shared" si="164"/>
        <v>0.34020618556701032</v>
      </c>
      <c r="AY67" s="148">
        <f t="shared" si="165"/>
        <v>0.14285714285714285</v>
      </c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s="11" customFormat="1" ht="13.8" thickBot="1" x14ac:dyDescent="0.3">
      <c r="A68" s="141" t="s">
        <v>200</v>
      </c>
      <c r="B68" s="150">
        <v>7</v>
      </c>
      <c r="C68" s="110">
        <f>K68+R68+Y68+AF68+AM68+AT68</f>
        <v>107</v>
      </c>
      <c r="D68" s="110">
        <f t="shared" si="166"/>
        <v>8</v>
      </c>
      <c r="E68" s="110">
        <f t="shared" si="167"/>
        <v>7</v>
      </c>
      <c r="F68" s="110">
        <f t="shared" si="167"/>
        <v>0</v>
      </c>
      <c r="G68" s="143">
        <f t="shared" si="145"/>
        <v>0.18448275862068966</v>
      </c>
      <c r="H68" s="143">
        <f t="shared" si="146"/>
        <v>0.24242424242424243</v>
      </c>
      <c r="I68" s="128">
        <f t="shared" si="147"/>
        <v>7</v>
      </c>
      <c r="J68" s="144" t="str">
        <f t="shared" si="148"/>
        <v>Simon Richard</v>
      </c>
      <c r="K68" s="145">
        <v>17</v>
      </c>
      <c r="L68" s="146"/>
      <c r="M68" s="147">
        <v>3</v>
      </c>
      <c r="N68" s="147"/>
      <c r="O68" s="148">
        <f t="shared" si="149"/>
        <v>0.17525773195876287</v>
      </c>
      <c r="P68" s="148">
        <f t="shared" si="150"/>
        <v>0</v>
      </c>
      <c r="Q68" s="128">
        <f t="shared" si="151"/>
        <v>7</v>
      </c>
      <c r="R68" s="145">
        <v>14</v>
      </c>
      <c r="S68" s="146">
        <v>1</v>
      </c>
      <c r="T68" s="147"/>
      <c r="U68" s="147"/>
      <c r="V68" s="148">
        <f t="shared" si="152"/>
        <v>0.14432989690721648</v>
      </c>
      <c r="W68" s="148">
        <f t="shared" si="153"/>
        <v>0.125</v>
      </c>
      <c r="X68" s="128">
        <f t="shared" si="154"/>
        <v>7</v>
      </c>
      <c r="Y68" s="145">
        <v>20</v>
      </c>
      <c r="Z68" s="146">
        <v>3</v>
      </c>
      <c r="AA68" s="147">
        <v>2</v>
      </c>
      <c r="AB68" s="147"/>
      <c r="AC68" s="148">
        <f t="shared" si="155"/>
        <v>0.2</v>
      </c>
      <c r="AD68" s="148">
        <f t="shared" si="156"/>
        <v>0.375</v>
      </c>
      <c r="AE68" s="128">
        <f t="shared" si="157"/>
        <v>7</v>
      </c>
      <c r="AF68" s="145">
        <v>16</v>
      </c>
      <c r="AG68" s="146">
        <v>2</v>
      </c>
      <c r="AH68" s="147"/>
      <c r="AI68" s="147"/>
      <c r="AJ68" s="148">
        <f t="shared" si="158"/>
        <v>0.16842105263157894</v>
      </c>
      <c r="AK68" s="148">
        <f t="shared" si="159"/>
        <v>0.25</v>
      </c>
      <c r="AL68" s="128">
        <f t="shared" si="160"/>
        <v>7</v>
      </c>
      <c r="AM68" s="145">
        <v>20</v>
      </c>
      <c r="AN68" s="146">
        <v>1</v>
      </c>
      <c r="AO68" s="147">
        <v>2</v>
      </c>
      <c r="AP68" s="147"/>
      <c r="AQ68" s="148">
        <f t="shared" si="161"/>
        <v>0.21276595744680851</v>
      </c>
      <c r="AR68" s="148">
        <f t="shared" si="162"/>
        <v>1</v>
      </c>
      <c r="AS68" s="128">
        <f t="shared" si="163"/>
        <v>7</v>
      </c>
      <c r="AT68" s="145">
        <v>20</v>
      </c>
      <c r="AU68" s="146">
        <v>1</v>
      </c>
      <c r="AV68" s="147"/>
      <c r="AW68" s="147"/>
      <c r="AX68" s="148">
        <f t="shared" si="164"/>
        <v>0.20618556701030927</v>
      </c>
      <c r="AY68" s="148">
        <f t="shared" si="165"/>
        <v>0.14285714285714285</v>
      </c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s="11" customFormat="1" ht="13.8" thickBot="1" x14ac:dyDescent="0.3">
      <c r="A69" s="141" t="s">
        <v>201</v>
      </c>
      <c r="B69" s="150">
        <v>8</v>
      </c>
      <c r="C69" s="110">
        <f>K69+R69+Y69+AF69+AM69+AT69</f>
        <v>211</v>
      </c>
      <c r="D69" s="110">
        <f t="shared" si="166"/>
        <v>14</v>
      </c>
      <c r="E69" s="110">
        <f t="shared" si="167"/>
        <v>0</v>
      </c>
      <c r="F69" s="110">
        <f t="shared" si="167"/>
        <v>0</v>
      </c>
      <c r="G69" s="143">
        <f t="shared" si="145"/>
        <v>0.36379310344827587</v>
      </c>
      <c r="H69" s="143">
        <f t="shared" si="146"/>
        <v>0.42424242424242425</v>
      </c>
      <c r="I69" s="128">
        <f t="shared" si="147"/>
        <v>8</v>
      </c>
      <c r="J69" s="144" t="str">
        <f t="shared" si="148"/>
        <v>Oliver Pye</v>
      </c>
      <c r="K69" s="145">
        <v>41</v>
      </c>
      <c r="L69" s="146">
        <v>1</v>
      </c>
      <c r="M69" s="147"/>
      <c r="N69" s="147"/>
      <c r="O69" s="148">
        <f t="shared" si="149"/>
        <v>0.42268041237113402</v>
      </c>
      <c r="P69" s="148">
        <f t="shared" si="150"/>
        <v>1</v>
      </c>
      <c r="Q69" s="128">
        <f t="shared" si="151"/>
        <v>8</v>
      </c>
      <c r="R69" s="145">
        <v>39</v>
      </c>
      <c r="S69" s="146">
        <v>3</v>
      </c>
      <c r="T69" s="147"/>
      <c r="U69" s="147"/>
      <c r="V69" s="148">
        <f t="shared" si="152"/>
        <v>0.40206185567010311</v>
      </c>
      <c r="W69" s="148">
        <f t="shared" si="153"/>
        <v>0.375</v>
      </c>
      <c r="X69" s="128">
        <f t="shared" si="154"/>
        <v>8</v>
      </c>
      <c r="Y69" s="145">
        <v>33</v>
      </c>
      <c r="Z69" s="146">
        <v>3</v>
      </c>
      <c r="AA69" s="147"/>
      <c r="AB69" s="147"/>
      <c r="AC69" s="148">
        <f t="shared" si="155"/>
        <v>0.33</v>
      </c>
      <c r="AD69" s="148">
        <f t="shared" si="156"/>
        <v>0.375</v>
      </c>
      <c r="AE69" s="128">
        <f t="shared" si="157"/>
        <v>8</v>
      </c>
      <c r="AF69" s="145">
        <v>38</v>
      </c>
      <c r="AG69" s="146">
        <v>2</v>
      </c>
      <c r="AH69" s="147"/>
      <c r="AI69" s="147"/>
      <c r="AJ69" s="148">
        <f t="shared" si="158"/>
        <v>0.4</v>
      </c>
      <c r="AK69" s="148">
        <f t="shared" si="159"/>
        <v>0.25</v>
      </c>
      <c r="AL69" s="128">
        <f t="shared" si="160"/>
        <v>8</v>
      </c>
      <c r="AM69" s="145">
        <v>26</v>
      </c>
      <c r="AN69" s="146"/>
      <c r="AO69" s="147"/>
      <c r="AP69" s="147"/>
      <c r="AQ69" s="148">
        <f t="shared" si="161"/>
        <v>0.27659574468085107</v>
      </c>
      <c r="AR69" s="148">
        <f t="shared" si="162"/>
        <v>0</v>
      </c>
      <c r="AS69" s="128">
        <f t="shared" si="163"/>
        <v>8</v>
      </c>
      <c r="AT69" s="145">
        <v>34</v>
      </c>
      <c r="AU69" s="146">
        <v>5</v>
      </c>
      <c r="AV69" s="147"/>
      <c r="AW69" s="147"/>
      <c r="AX69" s="148">
        <f t="shared" si="164"/>
        <v>0.35051546391752575</v>
      </c>
      <c r="AY69" s="148">
        <f t="shared" si="165"/>
        <v>0.7142857142857143</v>
      </c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s="11" customFormat="1" ht="13.8" thickBot="1" x14ac:dyDescent="0.3">
      <c r="A70" s="151" t="s">
        <v>24</v>
      </c>
      <c r="B70" s="152"/>
      <c r="C70" s="110"/>
      <c r="D70" s="152">
        <f t="shared" si="166"/>
        <v>0</v>
      </c>
      <c r="E70" s="110"/>
      <c r="F70" s="110"/>
      <c r="G70" s="18"/>
      <c r="H70" s="143">
        <f t="shared" si="146"/>
        <v>0</v>
      </c>
      <c r="I70" s="128"/>
      <c r="J70" s="153" t="s">
        <v>24</v>
      </c>
      <c r="K70" s="154"/>
      <c r="L70" s="155"/>
      <c r="M70" s="156"/>
      <c r="N70" s="156"/>
      <c r="O70" s="148"/>
      <c r="P70" s="148">
        <f t="shared" si="150"/>
        <v>0</v>
      </c>
      <c r="Q70" s="128"/>
      <c r="R70" s="154"/>
      <c r="S70" s="155"/>
      <c r="T70" s="156"/>
      <c r="U70" s="156"/>
      <c r="V70" s="148"/>
      <c r="W70" s="148">
        <f t="shared" si="153"/>
        <v>0</v>
      </c>
      <c r="X70" s="128"/>
      <c r="Y70" s="154"/>
      <c r="Z70" s="155"/>
      <c r="AA70" s="156"/>
      <c r="AB70" s="156"/>
      <c r="AC70" s="148"/>
      <c r="AD70" s="148">
        <f t="shared" si="156"/>
        <v>0</v>
      </c>
      <c r="AE70" s="128"/>
      <c r="AF70" s="154"/>
      <c r="AG70" s="155"/>
      <c r="AH70" s="156"/>
      <c r="AI70" s="156"/>
      <c r="AJ70" s="148"/>
      <c r="AK70" s="148">
        <f t="shared" si="159"/>
        <v>0</v>
      </c>
      <c r="AL70" s="128"/>
      <c r="AM70" s="154"/>
      <c r="AN70" s="155"/>
      <c r="AO70" s="156"/>
      <c r="AP70" s="156"/>
      <c r="AQ70" s="156"/>
      <c r="AR70" s="148">
        <f t="shared" si="162"/>
        <v>0</v>
      </c>
      <c r="AS70" s="128"/>
      <c r="AT70" s="154"/>
      <c r="AU70" s="155"/>
      <c r="AV70" s="156"/>
      <c r="AW70" s="156"/>
      <c r="AX70" s="156"/>
      <c r="AY70" s="148">
        <f t="shared" si="165"/>
        <v>0</v>
      </c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s="11" customFormat="1" ht="13.8" thickBot="1" x14ac:dyDescent="0.3">
      <c r="A71" s="110"/>
      <c r="B71" s="110"/>
      <c r="C71" s="19">
        <f t="shared" ref="C71:H71" si="168">SUM(C64:C69)</f>
        <v>580</v>
      </c>
      <c r="D71" s="20">
        <f>SUM(D64:D70)</f>
        <v>33</v>
      </c>
      <c r="E71" s="21">
        <f t="shared" si="168"/>
        <v>8</v>
      </c>
      <c r="F71" s="22">
        <f t="shared" si="168"/>
        <v>0</v>
      </c>
      <c r="G71" s="23">
        <f t="shared" si="168"/>
        <v>1</v>
      </c>
      <c r="H71" s="24">
        <f t="shared" si="168"/>
        <v>1</v>
      </c>
      <c r="I71" s="128"/>
      <c r="J71" s="156"/>
      <c r="K71" s="19">
        <f>SUM(K64:K69)</f>
        <v>97</v>
      </c>
      <c r="L71" s="20">
        <f>SUM(L64:L70)</f>
        <v>1</v>
      </c>
      <c r="M71" s="21">
        <f>SUM(M64:M69)</f>
        <v>3</v>
      </c>
      <c r="N71" s="22">
        <f>SUM(N64:N69)</f>
        <v>0</v>
      </c>
      <c r="O71" s="101">
        <f>SUM(O64:O69)</f>
        <v>1</v>
      </c>
      <c r="P71" s="102">
        <f>SUM(P64:P70)</f>
        <v>1</v>
      </c>
      <c r="Q71" s="128"/>
      <c r="R71" s="19">
        <f>SUM(R64:R69)</f>
        <v>97</v>
      </c>
      <c r="S71" s="20">
        <f>SUM(S64:S70)</f>
        <v>8</v>
      </c>
      <c r="T71" s="21">
        <f>SUM(T64:T69)</f>
        <v>0</v>
      </c>
      <c r="U71" s="22">
        <f>SUM(U64:U69)</f>
        <v>0</v>
      </c>
      <c r="V71" s="101">
        <f>SUM(V64:V69)</f>
        <v>1</v>
      </c>
      <c r="W71" s="102">
        <f>SUM(W64:W70)</f>
        <v>1</v>
      </c>
      <c r="X71" s="128"/>
      <c r="Y71" s="19">
        <f>SUM(Y64:Y69)</f>
        <v>100</v>
      </c>
      <c r="Z71" s="20">
        <f>SUM(Z64:Z70)</f>
        <v>8</v>
      </c>
      <c r="AA71" s="21">
        <f>SUM(AA64:AA69)</f>
        <v>2</v>
      </c>
      <c r="AB71" s="22">
        <f>SUM(AB64:AB69)</f>
        <v>0</v>
      </c>
      <c r="AC71" s="101">
        <f>SUM(AC64:AC69)</f>
        <v>1</v>
      </c>
      <c r="AD71" s="102">
        <f>SUM(AD64:AD70)</f>
        <v>1</v>
      </c>
      <c r="AE71" s="128"/>
      <c r="AF71" s="19">
        <f>SUM(AF64:AF69)</f>
        <v>95</v>
      </c>
      <c r="AG71" s="20">
        <f>SUM(AG64:AG70)</f>
        <v>8</v>
      </c>
      <c r="AH71" s="21">
        <f>SUM(AH64:AH69)</f>
        <v>0</v>
      </c>
      <c r="AI71" s="22">
        <f>SUM(AI64:AI69)</f>
        <v>0</v>
      </c>
      <c r="AJ71" s="101">
        <f>SUM(AJ64:AJ69)</f>
        <v>1</v>
      </c>
      <c r="AK71" s="102">
        <f>SUM(AK64:AK70)</f>
        <v>1</v>
      </c>
      <c r="AL71" s="128"/>
      <c r="AM71" s="19">
        <f>SUM(AM64:AM69)</f>
        <v>94</v>
      </c>
      <c r="AN71" s="20">
        <f>SUM(AN64:AN70)</f>
        <v>1</v>
      </c>
      <c r="AO71" s="21">
        <f>SUM(AO64:AO69)</f>
        <v>2</v>
      </c>
      <c r="AP71" s="22">
        <f>SUM(AP64:AP69)</f>
        <v>0</v>
      </c>
      <c r="AQ71" s="101">
        <f>SUM(AQ64:AQ69)</f>
        <v>1</v>
      </c>
      <c r="AR71" s="102">
        <f>SUM(AR64:AR70)</f>
        <v>1</v>
      </c>
      <c r="AS71" s="128"/>
      <c r="AT71" s="19">
        <f>SUM(AT64:AT69)</f>
        <v>97</v>
      </c>
      <c r="AU71" s="20">
        <f>SUM(AU64:AU70)</f>
        <v>7</v>
      </c>
      <c r="AV71" s="21">
        <f>SUM(AV64:AV69)</f>
        <v>1</v>
      </c>
      <c r="AW71" s="22">
        <f>SUM(AW64:AW69)</f>
        <v>0</v>
      </c>
      <c r="AX71" s="101">
        <f>SUM(AX64:AX69)</f>
        <v>0.99999999999999989</v>
      </c>
      <c r="AY71" s="102">
        <f>SUM(AY64:AY70)</f>
        <v>1</v>
      </c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s="11" customFormat="1" ht="14.4" thickBot="1" x14ac:dyDescent="0.3">
      <c r="A72" s="363" t="s">
        <v>131</v>
      </c>
      <c r="B72" s="363"/>
      <c r="C72" s="364"/>
      <c r="D72" s="364"/>
      <c r="E72" s="364"/>
      <c r="F72" s="364"/>
      <c r="G72" s="364"/>
      <c r="H72" s="364"/>
      <c r="I72" s="128"/>
      <c r="J72" s="134" t="s">
        <v>9</v>
      </c>
      <c r="K72" s="135" t="s">
        <v>16</v>
      </c>
      <c r="L72" s="134" t="s">
        <v>150</v>
      </c>
      <c r="M72" s="135"/>
      <c r="N72" s="135"/>
      <c r="O72" s="134" t="s">
        <v>143</v>
      </c>
      <c r="P72" s="136"/>
      <c r="Q72" s="128"/>
      <c r="R72" s="135" t="s">
        <v>16</v>
      </c>
      <c r="S72" s="134" t="s">
        <v>78</v>
      </c>
      <c r="T72" s="135"/>
      <c r="U72" s="135"/>
      <c r="V72" s="134" t="s">
        <v>148</v>
      </c>
      <c r="W72" s="136"/>
      <c r="X72" s="128"/>
      <c r="Y72" s="135" t="s">
        <v>16</v>
      </c>
      <c r="Z72" s="134" t="s">
        <v>247</v>
      </c>
      <c r="AA72" s="135"/>
      <c r="AB72" s="135"/>
      <c r="AC72" s="134" t="s">
        <v>147</v>
      </c>
      <c r="AD72" s="136"/>
      <c r="AE72" s="128"/>
      <c r="AF72" s="135" t="s">
        <v>16</v>
      </c>
      <c r="AG72" s="134" t="s">
        <v>10</v>
      </c>
      <c r="AH72" s="135"/>
      <c r="AI72" s="135"/>
      <c r="AJ72" s="134" t="s">
        <v>280</v>
      </c>
      <c r="AK72" s="136"/>
      <c r="AL72" s="128"/>
      <c r="AM72" s="135" t="s">
        <v>16</v>
      </c>
      <c r="AN72" s="134"/>
      <c r="AO72" s="135"/>
      <c r="AP72" s="135"/>
      <c r="AQ72" s="134" t="s">
        <v>18</v>
      </c>
      <c r="AR72" s="136"/>
      <c r="AS72" s="128"/>
      <c r="AT72" s="135" t="s">
        <v>16</v>
      </c>
      <c r="AU72" s="134"/>
      <c r="AV72" s="135"/>
      <c r="AW72" s="135"/>
      <c r="AX72" s="134" t="s">
        <v>18</v>
      </c>
      <c r="AY72" s="136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s="11" customFormat="1" ht="40.200000000000003" thickBot="1" x14ac:dyDescent="0.3">
      <c r="A73" s="127" t="s">
        <v>0</v>
      </c>
      <c r="B73" s="2" t="s">
        <v>73</v>
      </c>
      <c r="C73" s="2" t="s">
        <v>1</v>
      </c>
      <c r="D73" s="2" t="s">
        <v>4</v>
      </c>
      <c r="E73" s="2" t="s">
        <v>2</v>
      </c>
      <c r="F73" s="2" t="s">
        <v>3</v>
      </c>
      <c r="G73" s="17" t="s">
        <v>7</v>
      </c>
      <c r="H73" s="17" t="s">
        <v>6</v>
      </c>
      <c r="I73" s="128"/>
      <c r="J73" s="137" t="s">
        <v>0</v>
      </c>
      <c r="K73" s="138" t="s">
        <v>14</v>
      </c>
      <c r="L73" s="138" t="s">
        <v>13</v>
      </c>
      <c r="M73" s="138" t="s">
        <v>12</v>
      </c>
      <c r="N73" s="139" t="s">
        <v>20</v>
      </c>
      <c r="O73" s="140" t="s">
        <v>21</v>
      </c>
      <c r="P73" s="140" t="s">
        <v>15</v>
      </c>
      <c r="Q73" s="128"/>
      <c r="R73" s="138" t="s">
        <v>14</v>
      </c>
      <c r="S73" s="138" t="s">
        <v>13</v>
      </c>
      <c r="T73" s="138" t="s">
        <v>12</v>
      </c>
      <c r="U73" s="139" t="s">
        <v>20</v>
      </c>
      <c r="V73" s="140" t="s">
        <v>21</v>
      </c>
      <c r="W73" s="140" t="s">
        <v>15</v>
      </c>
      <c r="X73" s="128"/>
      <c r="Y73" s="138" t="s">
        <v>14</v>
      </c>
      <c r="Z73" s="138" t="s">
        <v>13</v>
      </c>
      <c r="AA73" s="138" t="s">
        <v>12</v>
      </c>
      <c r="AB73" s="139" t="s">
        <v>20</v>
      </c>
      <c r="AC73" s="140" t="s">
        <v>21</v>
      </c>
      <c r="AD73" s="140" t="s">
        <v>15</v>
      </c>
      <c r="AE73" s="128"/>
      <c r="AF73" s="138" t="s">
        <v>14</v>
      </c>
      <c r="AG73" s="138" t="s">
        <v>13</v>
      </c>
      <c r="AH73" s="138" t="s">
        <v>12</v>
      </c>
      <c r="AI73" s="139" t="s">
        <v>20</v>
      </c>
      <c r="AJ73" s="140" t="s">
        <v>21</v>
      </c>
      <c r="AK73" s="140" t="s">
        <v>15</v>
      </c>
      <c r="AL73" s="128"/>
      <c r="AM73" s="138" t="s">
        <v>14</v>
      </c>
      <c r="AN73" s="138" t="s">
        <v>13</v>
      </c>
      <c r="AO73" s="138" t="s">
        <v>12</v>
      </c>
      <c r="AP73" s="139" t="s">
        <v>20</v>
      </c>
      <c r="AQ73" s="140" t="s">
        <v>21</v>
      </c>
      <c r="AR73" s="140" t="s">
        <v>15</v>
      </c>
      <c r="AS73" s="128"/>
      <c r="AT73" s="138" t="s">
        <v>14</v>
      </c>
      <c r="AU73" s="138" t="s">
        <v>13</v>
      </c>
      <c r="AV73" s="138" t="s">
        <v>12</v>
      </c>
      <c r="AW73" s="139" t="s">
        <v>20</v>
      </c>
      <c r="AX73" s="140" t="s">
        <v>21</v>
      </c>
      <c r="AY73" s="140" t="s">
        <v>15</v>
      </c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s="11" customFormat="1" ht="13.8" thickBot="1" x14ac:dyDescent="0.3">
      <c r="A74" s="141" t="s">
        <v>202</v>
      </c>
      <c r="B74" s="150">
        <v>2</v>
      </c>
      <c r="C74" s="110">
        <f>K74+R74+Y74+AF74+AM74+AT74</f>
        <v>132</v>
      </c>
      <c r="D74" s="110">
        <f>L74+S74+Z74+AG74+AN74+AU74</f>
        <v>7</v>
      </c>
      <c r="E74" s="110">
        <f>M74+T74+AA74+AH74+AO74+AV74</f>
        <v>1</v>
      </c>
      <c r="F74" s="110">
        <f>N74+U74+AB74+AI74+AP74+AW74</f>
        <v>0</v>
      </c>
      <c r="G74" s="143">
        <f t="shared" ref="G74:G79" si="169">IF($C$81=0,0,C74/$C$81)</f>
        <v>0.35772357723577236</v>
      </c>
      <c r="H74" s="143">
        <f t="shared" ref="H74:H80" si="170">IF($D$81=0,0,D74/$D$81)</f>
        <v>0.21212121212121213</v>
      </c>
      <c r="I74" s="128">
        <f t="shared" ref="I74:I79" si="171">$B74</f>
        <v>2</v>
      </c>
      <c r="J74" s="144" t="str">
        <f t="shared" ref="J74:J79" si="172">A74</f>
        <v>Josué Coudé</v>
      </c>
      <c r="K74" s="145">
        <v>34</v>
      </c>
      <c r="L74" s="146"/>
      <c r="M74" s="147">
        <v>1</v>
      </c>
      <c r="N74" s="147"/>
      <c r="O74" s="148">
        <f t="shared" ref="O74:O79" si="173">IF($K$81=0,0,K74/$K$81)</f>
        <v>0.37362637362637363</v>
      </c>
      <c r="P74" s="148">
        <f t="shared" ref="P74:P80" si="174">IF($L$81=0,0,L74/$L$81)</f>
        <v>0</v>
      </c>
      <c r="Q74" s="128">
        <f t="shared" ref="Q74:Q79" si="175">$B74</f>
        <v>2</v>
      </c>
      <c r="R74" s="145">
        <v>27</v>
      </c>
      <c r="S74" s="146">
        <v>5</v>
      </c>
      <c r="T74" s="147"/>
      <c r="U74" s="147"/>
      <c r="V74" s="148">
        <f t="shared" ref="V74:V79" si="176">IF($R$81=0,0,R74/$R$81)</f>
        <v>0.31764705882352939</v>
      </c>
      <c r="W74" s="148">
        <f t="shared" ref="W74:W80" si="177">IF($S$81=0,0,S74/$S$81)</f>
        <v>0.38461538461538464</v>
      </c>
      <c r="X74" s="128">
        <f t="shared" ref="X74:X79" si="178">$B74</f>
        <v>2</v>
      </c>
      <c r="Y74" s="145">
        <v>32</v>
      </c>
      <c r="Z74" s="146">
        <v>2</v>
      </c>
      <c r="AA74" s="147"/>
      <c r="AB74" s="147"/>
      <c r="AC74" s="148">
        <f t="shared" ref="AC74:AC79" si="179">IF($Y$81=0,0,Y74/$Y$81)</f>
        <v>0.32653061224489793</v>
      </c>
      <c r="AD74" s="148">
        <f t="shared" ref="AD74:AD80" si="180">IF($Z$81=0,0,Z74/$Z$81)</f>
        <v>0.16666666666666666</v>
      </c>
      <c r="AE74" s="128">
        <f t="shared" ref="AE74:AE79" si="181">$B74</f>
        <v>2</v>
      </c>
      <c r="AF74" s="145">
        <v>39</v>
      </c>
      <c r="AG74" s="146"/>
      <c r="AH74" s="147"/>
      <c r="AI74" s="147"/>
      <c r="AJ74" s="148">
        <f t="shared" ref="AJ74:AJ79" si="182">IF($AF$81=0,0,AF74/$AF$81)</f>
        <v>0.41052631578947368</v>
      </c>
      <c r="AK74" s="148">
        <f t="shared" ref="AK74:AK80" si="183">IF($AG$81=0,0,AG74/$AG$81)</f>
        <v>0</v>
      </c>
      <c r="AL74" s="128">
        <f t="shared" ref="AL74:AL79" si="184">$B74</f>
        <v>2</v>
      </c>
      <c r="AM74" s="145"/>
      <c r="AN74" s="146"/>
      <c r="AO74" s="147"/>
      <c r="AP74" s="147"/>
      <c r="AQ74" s="148">
        <f t="shared" ref="AQ74:AQ79" si="185">IF($AM$81=0,0,AM74/$AM$81)</f>
        <v>0</v>
      </c>
      <c r="AR74" s="148">
        <f t="shared" ref="AR74:AR80" si="186">IF($AN$81=0,0,AN74/$AN$81)</f>
        <v>0</v>
      </c>
      <c r="AS74" s="128">
        <f t="shared" ref="AS74:AS79" si="187">$B74</f>
        <v>2</v>
      </c>
      <c r="AT74" s="145"/>
      <c r="AU74" s="146"/>
      <c r="AV74" s="147"/>
      <c r="AW74" s="147"/>
      <c r="AX74" s="148">
        <f t="shared" ref="AX74:AX79" si="188">IF($AT$81=0,0,AT74/$AT$81)</f>
        <v>0</v>
      </c>
      <c r="AY74" s="148">
        <f t="shared" ref="AY74:AY80" si="189">IF($AU$81=0,0,AU74/$AU$81)</f>
        <v>0</v>
      </c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s="11" customFormat="1" ht="13.8" thickBot="1" x14ac:dyDescent="0.3">
      <c r="A75" s="141" t="s">
        <v>203</v>
      </c>
      <c r="B75" s="150">
        <v>3</v>
      </c>
      <c r="C75" s="110">
        <f>K75+R75+Y75+AF75+AM75+AT75</f>
        <v>191</v>
      </c>
      <c r="D75" s="110">
        <f t="shared" ref="D75:D80" si="190">L75+S75+Z75+AG75+AN75+AU75</f>
        <v>24</v>
      </c>
      <c r="E75" s="110">
        <f t="shared" ref="E75:F79" si="191">M75+T75+AA75+AH75+AO75+AV75</f>
        <v>7</v>
      </c>
      <c r="F75" s="110">
        <f t="shared" si="191"/>
        <v>1</v>
      </c>
      <c r="G75" s="143">
        <f t="shared" si="169"/>
        <v>0.51761517615176156</v>
      </c>
      <c r="H75" s="143">
        <f t="shared" si="170"/>
        <v>0.72727272727272729</v>
      </c>
      <c r="I75" s="128">
        <f t="shared" si="171"/>
        <v>3</v>
      </c>
      <c r="J75" s="144" t="str">
        <f t="shared" si="172"/>
        <v>Bruno Haché</v>
      </c>
      <c r="K75" s="145">
        <v>54</v>
      </c>
      <c r="L75" s="146">
        <v>2</v>
      </c>
      <c r="M75" s="147">
        <v>2</v>
      </c>
      <c r="N75" s="147">
        <v>1</v>
      </c>
      <c r="O75" s="148">
        <f t="shared" si="173"/>
        <v>0.59340659340659341</v>
      </c>
      <c r="P75" s="148">
        <f t="shared" si="174"/>
        <v>1</v>
      </c>
      <c r="Q75" s="128">
        <f t="shared" si="175"/>
        <v>3</v>
      </c>
      <c r="R75" s="145">
        <v>31</v>
      </c>
      <c r="S75" s="146">
        <v>6</v>
      </c>
      <c r="T75" s="147">
        <v>4</v>
      </c>
      <c r="U75" s="147"/>
      <c r="V75" s="148">
        <f t="shared" si="176"/>
        <v>0.36470588235294116</v>
      </c>
      <c r="W75" s="148">
        <f t="shared" si="177"/>
        <v>0.46153846153846156</v>
      </c>
      <c r="X75" s="128">
        <f t="shared" si="178"/>
        <v>3</v>
      </c>
      <c r="Y75" s="145">
        <v>57</v>
      </c>
      <c r="Z75" s="146">
        <v>10</v>
      </c>
      <c r="AA75" s="147">
        <v>1</v>
      </c>
      <c r="AB75" s="147"/>
      <c r="AC75" s="148">
        <f t="shared" si="179"/>
        <v>0.58163265306122447</v>
      </c>
      <c r="AD75" s="148">
        <f t="shared" si="180"/>
        <v>0.83333333333333337</v>
      </c>
      <c r="AE75" s="128">
        <f t="shared" si="181"/>
        <v>3</v>
      </c>
      <c r="AF75" s="145">
        <v>49</v>
      </c>
      <c r="AG75" s="146">
        <v>6</v>
      </c>
      <c r="AH75" s="147"/>
      <c r="AI75" s="147"/>
      <c r="AJ75" s="148">
        <f t="shared" si="182"/>
        <v>0.51578947368421058</v>
      </c>
      <c r="AK75" s="148">
        <f t="shared" si="183"/>
        <v>1</v>
      </c>
      <c r="AL75" s="128">
        <f t="shared" si="184"/>
        <v>3</v>
      </c>
      <c r="AM75" s="145"/>
      <c r="AN75" s="146"/>
      <c r="AO75" s="147"/>
      <c r="AP75" s="147"/>
      <c r="AQ75" s="148">
        <f t="shared" si="185"/>
        <v>0</v>
      </c>
      <c r="AR75" s="148">
        <f t="shared" si="186"/>
        <v>0</v>
      </c>
      <c r="AS75" s="128">
        <f t="shared" si="187"/>
        <v>3</v>
      </c>
      <c r="AT75" s="145"/>
      <c r="AU75" s="146"/>
      <c r="AV75" s="147"/>
      <c r="AW75" s="147"/>
      <c r="AX75" s="148">
        <f t="shared" si="188"/>
        <v>0</v>
      </c>
      <c r="AY75" s="148">
        <f t="shared" si="189"/>
        <v>0</v>
      </c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s="11" customFormat="1" ht="13.8" thickBot="1" x14ac:dyDescent="0.3">
      <c r="A76" s="141" t="s">
        <v>204</v>
      </c>
      <c r="B76" s="150">
        <v>6</v>
      </c>
      <c r="C76" s="110">
        <f>K76+R76+Y76+AF76+AM76+AT76</f>
        <v>36</v>
      </c>
      <c r="D76" s="110">
        <f t="shared" si="190"/>
        <v>2</v>
      </c>
      <c r="E76" s="110">
        <f t="shared" si="191"/>
        <v>0</v>
      </c>
      <c r="F76" s="110">
        <f t="shared" si="191"/>
        <v>0</v>
      </c>
      <c r="G76" s="143">
        <f t="shared" si="169"/>
        <v>9.7560975609756101E-2</v>
      </c>
      <c r="H76" s="143">
        <f t="shared" si="170"/>
        <v>6.0606060606060608E-2</v>
      </c>
      <c r="I76" s="128">
        <f t="shared" si="171"/>
        <v>6</v>
      </c>
      <c r="J76" s="144" t="str">
        <f t="shared" si="172"/>
        <v>Rakibul  Karim</v>
      </c>
      <c r="K76" s="145"/>
      <c r="L76" s="146"/>
      <c r="M76" s="147"/>
      <c r="N76" s="147"/>
      <c r="O76" s="148">
        <f t="shared" si="173"/>
        <v>0</v>
      </c>
      <c r="P76" s="148">
        <f t="shared" si="174"/>
        <v>0</v>
      </c>
      <c r="Q76" s="128">
        <f t="shared" si="175"/>
        <v>6</v>
      </c>
      <c r="R76" s="145">
        <v>21</v>
      </c>
      <c r="S76" s="146">
        <v>2</v>
      </c>
      <c r="T76" s="147"/>
      <c r="U76" s="147"/>
      <c r="V76" s="148">
        <f t="shared" si="176"/>
        <v>0.24705882352941178</v>
      </c>
      <c r="W76" s="148">
        <f t="shared" si="177"/>
        <v>0.15384615384615385</v>
      </c>
      <c r="X76" s="128">
        <f t="shared" si="178"/>
        <v>6</v>
      </c>
      <c r="Y76" s="145">
        <v>9</v>
      </c>
      <c r="Z76" s="146"/>
      <c r="AA76" s="147"/>
      <c r="AB76" s="147"/>
      <c r="AC76" s="148">
        <f t="shared" si="179"/>
        <v>9.1836734693877556E-2</v>
      </c>
      <c r="AD76" s="148">
        <f t="shared" si="180"/>
        <v>0</v>
      </c>
      <c r="AE76" s="128">
        <f t="shared" si="181"/>
        <v>6</v>
      </c>
      <c r="AF76" s="145">
        <v>6</v>
      </c>
      <c r="AG76" s="146"/>
      <c r="AH76" s="147"/>
      <c r="AI76" s="147"/>
      <c r="AJ76" s="148">
        <f t="shared" si="182"/>
        <v>6.3157894736842107E-2</v>
      </c>
      <c r="AK76" s="148">
        <f t="shared" si="183"/>
        <v>0</v>
      </c>
      <c r="AL76" s="128">
        <f t="shared" si="184"/>
        <v>6</v>
      </c>
      <c r="AM76" s="145"/>
      <c r="AN76" s="146"/>
      <c r="AO76" s="147"/>
      <c r="AP76" s="147"/>
      <c r="AQ76" s="148">
        <f t="shared" si="185"/>
        <v>0</v>
      </c>
      <c r="AR76" s="148">
        <f t="shared" si="186"/>
        <v>0</v>
      </c>
      <c r="AS76" s="128">
        <f t="shared" si="187"/>
        <v>6</v>
      </c>
      <c r="AT76" s="145"/>
      <c r="AU76" s="146"/>
      <c r="AV76" s="147"/>
      <c r="AW76" s="147"/>
      <c r="AX76" s="148">
        <f t="shared" si="188"/>
        <v>0</v>
      </c>
      <c r="AY76" s="148">
        <f t="shared" si="189"/>
        <v>0</v>
      </c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s="11" customFormat="1" ht="13.8" thickBot="1" x14ac:dyDescent="0.3">
      <c r="A77" s="141" t="s">
        <v>205</v>
      </c>
      <c r="B77" s="150">
        <v>9</v>
      </c>
      <c r="C77" s="110">
        <f>K77+R77+Y77+AF77+AM77+AT77</f>
        <v>10</v>
      </c>
      <c r="D77" s="110">
        <f>L77+S77+Z77+AG77+AN77+AU77</f>
        <v>0</v>
      </c>
      <c r="E77" s="110">
        <f t="shared" si="191"/>
        <v>0</v>
      </c>
      <c r="F77" s="110">
        <f t="shared" si="191"/>
        <v>0</v>
      </c>
      <c r="G77" s="143">
        <f t="shared" si="169"/>
        <v>2.7100271002710029E-2</v>
      </c>
      <c r="H77" s="143">
        <f t="shared" si="170"/>
        <v>0</v>
      </c>
      <c r="I77" s="128">
        <f t="shared" si="171"/>
        <v>9</v>
      </c>
      <c r="J77" s="144" t="str">
        <f t="shared" si="172"/>
        <v>Simon Tremblay</v>
      </c>
      <c r="K77" s="145">
        <v>3</v>
      </c>
      <c r="L77" s="146"/>
      <c r="M77" s="147"/>
      <c r="N77" s="147"/>
      <c r="O77" s="148">
        <f t="shared" si="173"/>
        <v>3.2967032967032968E-2</v>
      </c>
      <c r="P77" s="148">
        <f t="shared" si="174"/>
        <v>0</v>
      </c>
      <c r="Q77" s="128">
        <f t="shared" si="175"/>
        <v>9</v>
      </c>
      <c r="R77" s="145">
        <v>6</v>
      </c>
      <c r="S77" s="146"/>
      <c r="T77" s="147"/>
      <c r="U77" s="147"/>
      <c r="V77" s="148">
        <f t="shared" si="176"/>
        <v>7.0588235294117646E-2</v>
      </c>
      <c r="W77" s="148">
        <f t="shared" si="177"/>
        <v>0</v>
      </c>
      <c r="X77" s="128">
        <f t="shared" si="178"/>
        <v>9</v>
      </c>
      <c r="Y77" s="145"/>
      <c r="Z77" s="146"/>
      <c r="AA77" s="147"/>
      <c r="AB77" s="147"/>
      <c r="AC77" s="148">
        <f t="shared" si="179"/>
        <v>0</v>
      </c>
      <c r="AD77" s="148">
        <f t="shared" si="180"/>
        <v>0</v>
      </c>
      <c r="AE77" s="128">
        <f t="shared" si="181"/>
        <v>9</v>
      </c>
      <c r="AF77" s="145">
        <v>1</v>
      </c>
      <c r="AG77" s="146"/>
      <c r="AH77" s="147"/>
      <c r="AI77" s="147"/>
      <c r="AJ77" s="148">
        <f t="shared" si="182"/>
        <v>1.0526315789473684E-2</v>
      </c>
      <c r="AK77" s="148">
        <f t="shared" si="183"/>
        <v>0</v>
      </c>
      <c r="AL77" s="128">
        <f t="shared" si="184"/>
        <v>9</v>
      </c>
      <c r="AM77" s="145"/>
      <c r="AN77" s="146"/>
      <c r="AO77" s="147"/>
      <c r="AP77" s="147"/>
      <c r="AQ77" s="148">
        <f t="shared" si="185"/>
        <v>0</v>
      </c>
      <c r="AR77" s="148">
        <f t="shared" si="186"/>
        <v>0</v>
      </c>
      <c r="AS77" s="128">
        <f t="shared" si="187"/>
        <v>9</v>
      </c>
      <c r="AT77" s="145"/>
      <c r="AU77" s="146"/>
      <c r="AV77" s="147"/>
      <c r="AW77" s="147"/>
      <c r="AX77" s="148">
        <f t="shared" si="188"/>
        <v>0</v>
      </c>
      <c r="AY77" s="148">
        <f t="shared" si="189"/>
        <v>0</v>
      </c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s="11" customFormat="1" ht="13.8" thickBot="1" x14ac:dyDescent="0.3">
      <c r="A78" s="149"/>
      <c r="B78" s="150"/>
      <c r="C78" s="110">
        <f>K78+R78+Y78+AF78+AM78+AT78</f>
        <v>0</v>
      </c>
      <c r="D78" s="110">
        <f t="shared" si="190"/>
        <v>0</v>
      </c>
      <c r="E78" s="110">
        <f t="shared" si="191"/>
        <v>0</v>
      </c>
      <c r="F78" s="110">
        <f t="shared" si="191"/>
        <v>0</v>
      </c>
      <c r="G78" s="143">
        <f t="shared" si="169"/>
        <v>0</v>
      </c>
      <c r="H78" s="143">
        <f t="shared" si="170"/>
        <v>0</v>
      </c>
      <c r="I78" s="128">
        <f t="shared" si="171"/>
        <v>0</v>
      </c>
      <c r="J78" s="144">
        <f t="shared" si="172"/>
        <v>0</v>
      </c>
      <c r="K78" s="145"/>
      <c r="L78" s="146"/>
      <c r="M78" s="147"/>
      <c r="N78" s="147"/>
      <c r="O78" s="148">
        <f t="shared" si="173"/>
        <v>0</v>
      </c>
      <c r="P78" s="148">
        <f t="shared" si="174"/>
        <v>0</v>
      </c>
      <c r="Q78" s="128">
        <f t="shared" si="175"/>
        <v>0</v>
      </c>
      <c r="R78" s="145"/>
      <c r="S78" s="146"/>
      <c r="T78" s="147"/>
      <c r="U78" s="147"/>
      <c r="V78" s="148">
        <f t="shared" si="176"/>
        <v>0</v>
      </c>
      <c r="W78" s="148">
        <f t="shared" si="177"/>
        <v>0</v>
      </c>
      <c r="X78" s="128">
        <f t="shared" si="178"/>
        <v>0</v>
      </c>
      <c r="Y78" s="145"/>
      <c r="Z78" s="146"/>
      <c r="AA78" s="147"/>
      <c r="AB78" s="147"/>
      <c r="AC78" s="148">
        <f t="shared" si="179"/>
        <v>0</v>
      </c>
      <c r="AD78" s="148">
        <f t="shared" si="180"/>
        <v>0</v>
      </c>
      <c r="AE78" s="128">
        <f t="shared" si="181"/>
        <v>0</v>
      </c>
      <c r="AF78" s="145"/>
      <c r="AG78" s="146"/>
      <c r="AH78" s="147"/>
      <c r="AI78" s="147"/>
      <c r="AJ78" s="148">
        <f t="shared" si="182"/>
        <v>0</v>
      </c>
      <c r="AK78" s="148">
        <f t="shared" si="183"/>
        <v>0</v>
      </c>
      <c r="AL78" s="128">
        <f t="shared" si="184"/>
        <v>0</v>
      </c>
      <c r="AM78" s="145"/>
      <c r="AN78" s="146"/>
      <c r="AO78" s="147"/>
      <c r="AP78" s="147"/>
      <c r="AQ78" s="148">
        <f t="shared" si="185"/>
        <v>0</v>
      </c>
      <c r="AR78" s="148">
        <f t="shared" si="186"/>
        <v>0</v>
      </c>
      <c r="AS78" s="128">
        <f t="shared" si="187"/>
        <v>0</v>
      </c>
      <c r="AT78" s="145"/>
      <c r="AU78" s="146"/>
      <c r="AV78" s="147"/>
      <c r="AW78" s="147"/>
      <c r="AX78" s="148">
        <f t="shared" si="188"/>
        <v>0</v>
      </c>
      <c r="AY78" s="148">
        <f t="shared" si="189"/>
        <v>0</v>
      </c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s="11" customFormat="1" ht="13.8" thickBot="1" x14ac:dyDescent="0.3">
      <c r="A79" s="149"/>
      <c r="B79" s="150"/>
      <c r="C79" s="110">
        <f>K79+R79+Y79+AF79+AM79+AT79</f>
        <v>0</v>
      </c>
      <c r="D79" s="110">
        <f t="shared" si="190"/>
        <v>0</v>
      </c>
      <c r="E79" s="110">
        <f t="shared" si="191"/>
        <v>0</v>
      </c>
      <c r="F79" s="110">
        <f t="shared" si="191"/>
        <v>0</v>
      </c>
      <c r="G79" s="143">
        <f t="shared" si="169"/>
        <v>0</v>
      </c>
      <c r="H79" s="143">
        <f t="shared" si="170"/>
        <v>0</v>
      </c>
      <c r="I79" s="128">
        <f t="shared" si="171"/>
        <v>0</v>
      </c>
      <c r="J79" s="144">
        <f t="shared" si="172"/>
        <v>0</v>
      </c>
      <c r="K79" s="145"/>
      <c r="L79" s="146"/>
      <c r="M79" s="147"/>
      <c r="N79" s="147"/>
      <c r="O79" s="148">
        <f t="shared" si="173"/>
        <v>0</v>
      </c>
      <c r="P79" s="148">
        <f t="shared" si="174"/>
        <v>0</v>
      </c>
      <c r="Q79" s="128">
        <f t="shared" si="175"/>
        <v>0</v>
      </c>
      <c r="R79" s="145"/>
      <c r="S79" s="146"/>
      <c r="T79" s="147"/>
      <c r="U79" s="147"/>
      <c r="V79" s="148">
        <f t="shared" si="176"/>
        <v>0</v>
      </c>
      <c r="W79" s="148">
        <f t="shared" si="177"/>
        <v>0</v>
      </c>
      <c r="X79" s="128">
        <f t="shared" si="178"/>
        <v>0</v>
      </c>
      <c r="Y79" s="145"/>
      <c r="Z79" s="146"/>
      <c r="AA79" s="147"/>
      <c r="AB79" s="147"/>
      <c r="AC79" s="148">
        <f t="shared" si="179"/>
        <v>0</v>
      </c>
      <c r="AD79" s="148">
        <f t="shared" si="180"/>
        <v>0</v>
      </c>
      <c r="AE79" s="128">
        <f t="shared" si="181"/>
        <v>0</v>
      </c>
      <c r="AF79" s="145"/>
      <c r="AG79" s="146"/>
      <c r="AH79" s="147"/>
      <c r="AI79" s="147"/>
      <c r="AJ79" s="148">
        <f t="shared" si="182"/>
        <v>0</v>
      </c>
      <c r="AK79" s="148">
        <f t="shared" si="183"/>
        <v>0</v>
      </c>
      <c r="AL79" s="128">
        <f t="shared" si="184"/>
        <v>0</v>
      </c>
      <c r="AM79" s="145"/>
      <c r="AN79" s="146"/>
      <c r="AO79" s="147"/>
      <c r="AP79" s="147"/>
      <c r="AQ79" s="148">
        <f t="shared" si="185"/>
        <v>0</v>
      </c>
      <c r="AR79" s="148">
        <f t="shared" si="186"/>
        <v>0</v>
      </c>
      <c r="AS79" s="128">
        <f t="shared" si="187"/>
        <v>0</v>
      </c>
      <c r="AT79" s="145"/>
      <c r="AU79" s="146"/>
      <c r="AV79" s="147"/>
      <c r="AW79" s="147"/>
      <c r="AX79" s="148">
        <f t="shared" si="188"/>
        <v>0</v>
      </c>
      <c r="AY79" s="148">
        <f t="shared" si="189"/>
        <v>0</v>
      </c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s="11" customFormat="1" ht="13.8" thickBot="1" x14ac:dyDescent="0.3">
      <c r="A80" s="151" t="s">
        <v>24</v>
      </c>
      <c r="B80" s="152"/>
      <c r="C80" s="110"/>
      <c r="D80" s="152">
        <f t="shared" si="190"/>
        <v>0</v>
      </c>
      <c r="E80" s="110"/>
      <c r="F80" s="110"/>
      <c r="G80" s="18"/>
      <c r="H80" s="143">
        <f t="shared" si="170"/>
        <v>0</v>
      </c>
      <c r="I80" s="128"/>
      <c r="J80" s="153" t="s">
        <v>24</v>
      </c>
      <c r="K80" s="154"/>
      <c r="L80" s="155"/>
      <c r="M80" s="156"/>
      <c r="N80" s="156"/>
      <c r="O80" s="148"/>
      <c r="P80" s="148">
        <f t="shared" si="174"/>
        <v>0</v>
      </c>
      <c r="Q80" s="128"/>
      <c r="R80" s="154"/>
      <c r="S80" s="155"/>
      <c r="T80" s="156"/>
      <c r="U80" s="156"/>
      <c r="V80" s="148"/>
      <c r="W80" s="148">
        <f t="shared" si="177"/>
        <v>0</v>
      </c>
      <c r="X80" s="128"/>
      <c r="Y80" s="154"/>
      <c r="Z80" s="155"/>
      <c r="AA80" s="156"/>
      <c r="AB80" s="156"/>
      <c r="AC80" s="148"/>
      <c r="AD80" s="148">
        <f t="shared" si="180"/>
        <v>0</v>
      </c>
      <c r="AE80" s="128"/>
      <c r="AF80" s="154"/>
      <c r="AG80" s="155"/>
      <c r="AH80" s="156"/>
      <c r="AI80" s="156"/>
      <c r="AJ80" s="148"/>
      <c r="AK80" s="148">
        <f t="shared" si="183"/>
        <v>0</v>
      </c>
      <c r="AL80" s="128"/>
      <c r="AM80" s="154"/>
      <c r="AN80" s="155"/>
      <c r="AO80" s="156"/>
      <c r="AP80" s="156"/>
      <c r="AQ80" s="148"/>
      <c r="AR80" s="148">
        <f t="shared" si="186"/>
        <v>0</v>
      </c>
      <c r="AS80" s="128"/>
      <c r="AT80" s="154"/>
      <c r="AU80" s="155"/>
      <c r="AV80" s="156"/>
      <c r="AW80" s="156"/>
      <c r="AX80" s="148"/>
      <c r="AY80" s="148">
        <f t="shared" si="189"/>
        <v>0</v>
      </c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s="11" customFormat="1" ht="13.8" thickBot="1" x14ac:dyDescent="0.3">
      <c r="A81" s="164"/>
      <c r="B81" s="164"/>
      <c r="C81" s="19">
        <f t="shared" ref="C81:H81" si="192">SUM(C74:C79)</f>
        <v>369</v>
      </c>
      <c r="D81" s="20">
        <f>SUM(D74:D80)</f>
        <v>33</v>
      </c>
      <c r="E81" s="21">
        <f t="shared" si="192"/>
        <v>8</v>
      </c>
      <c r="F81" s="22">
        <f t="shared" si="192"/>
        <v>1</v>
      </c>
      <c r="G81" s="23">
        <f t="shared" si="192"/>
        <v>1</v>
      </c>
      <c r="H81" s="24">
        <f t="shared" si="192"/>
        <v>1</v>
      </c>
      <c r="I81" s="128"/>
      <c r="J81" s="156"/>
      <c r="K81" s="19">
        <f>SUM(K74:K79)</f>
        <v>91</v>
      </c>
      <c r="L81" s="20">
        <f>SUM(L74:L80)</f>
        <v>2</v>
      </c>
      <c r="M81" s="21">
        <f>SUM(M74:M79)</f>
        <v>3</v>
      </c>
      <c r="N81" s="22">
        <f>SUM(N74:N79)</f>
        <v>1</v>
      </c>
      <c r="O81" s="101">
        <f>SUM(O74:O79)</f>
        <v>1</v>
      </c>
      <c r="P81" s="102">
        <f>SUM(P74:P80)</f>
        <v>1</v>
      </c>
      <c r="Q81" s="128"/>
      <c r="R81" s="19">
        <f>SUM(R74:R79)</f>
        <v>85</v>
      </c>
      <c r="S81" s="20">
        <f>SUM(S74:S80)</f>
        <v>13</v>
      </c>
      <c r="T81" s="21">
        <f>SUM(T74:T79)</f>
        <v>4</v>
      </c>
      <c r="U81" s="22">
        <f>SUM(U74:U79)</f>
        <v>0</v>
      </c>
      <c r="V81" s="101">
        <f>SUM(V74:V79)</f>
        <v>1</v>
      </c>
      <c r="W81" s="102">
        <f>SUM(W74:W80)</f>
        <v>1</v>
      </c>
      <c r="X81" s="128"/>
      <c r="Y81" s="19">
        <f>SUM(Y74:Y79)</f>
        <v>98</v>
      </c>
      <c r="Z81" s="20">
        <f>SUM(Z74:Z80)</f>
        <v>12</v>
      </c>
      <c r="AA81" s="21">
        <f>SUM(AA74:AA79)</f>
        <v>1</v>
      </c>
      <c r="AB81" s="22">
        <f>SUM(AB74:AB79)</f>
        <v>0</v>
      </c>
      <c r="AC81" s="101">
        <f>SUM(AC74:AC79)</f>
        <v>1</v>
      </c>
      <c r="AD81" s="102">
        <f>SUM(AD74:AD80)</f>
        <v>1</v>
      </c>
      <c r="AE81" s="128"/>
      <c r="AF81" s="19">
        <f>SUM(AF74:AF79)</f>
        <v>95</v>
      </c>
      <c r="AG81" s="20">
        <f>SUM(AG74:AG80)</f>
        <v>6</v>
      </c>
      <c r="AH81" s="21">
        <f>SUM(AH74:AH79)</f>
        <v>0</v>
      </c>
      <c r="AI81" s="22">
        <f>SUM(AI74:AI79)</f>
        <v>0</v>
      </c>
      <c r="AJ81" s="101">
        <f>SUM(AJ74:AJ79)</f>
        <v>1</v>
      </c>
      <c r="AK81" s="102">
        <f>SUM(AK74:AK80)</f>
        <v>1</v>
      </c>
      <c r="AL81" s="128"/>
      <c r="AM81" s="19">
        <f>SUM(AM74:AM79)</f>
        <v>0</v>
      </c>
      <c r="AN81" s="20">
        <f>SUM(AN74:AN80)</f>
        <v>0</v>
      </c>
      <c r="AO81" s="21">
        <f>SUM(AO74:AO79)</f>
        <v>0</v>
      </c>
      <c r="AP81" s="22">
        <f>SUM(AP74:AP79)</f>
        <v>0</v>
      </c>
      <c r="AQ81" s="101">
        <f>SUM(AQ74:AQ79)</f>
        <v>0</v>
      </c>
      <c r="AR81" s="102">
        <f>SUM(AR74:AR80)</f>
        <v>0</v>
      </c>
      <c r="AS81" s="128"/>
      <c r="AT81" s="19">
        <f>SUM(AT74:AT79)</f>
        <v>0</v>
      </c>
      <c r="AU81" s="20">
        <f>SUM(AU74:AU80)</f>
        <v>0</v>
      </c>
      <c r="AV81" s="21">
        <f>SUM(AV74:AV79)</f>
        <v>0</v>
      </c>
      <c r="AW81" s="22">
        <f>SUM(AW74:AW79)</f>
        <v>0</v>
      </c>
      <c r="AX81" s="101">
        <f>SUM(AX74:AX79)</f>
        <v>0</v>
      </c>
      <c r="AY81" s="102">
        <f>SUM(AY74:AY80)</f>
        <v>0</v>
      </c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x14ac:dyDescent="0.25">
      <c r="A82" s="167" t="s">
        <v>233</v>
      </c>
      <c r="B82" s="167"/>
      <c r="C82" s="168"/>
      <c r="D82" s="168"/>
      <c r="E82" s="168"/>
      <c r="F82" s="168"/>
      <c r="G82" s="169"/>
      <c r="H82" s="169"/>
      <c r="I82" s="170"/>
      <c r="J82" s="171"/>
      <c r="K82" s="171"/>
      <c r="L82" s="171"/>
      <c r="M82" s="171"/>
      <c r="N82" s="171"/>
      <c r="O82" s="172"/>
      <c r="P82" s="172"/>
      <c r="Q82" s="170"/>
      <c r="R82" s="171"/>
      <c r="S82" s="171"/>
      <c r="T82" s="171"/>
      <c r="U82" s="171"/>
      <c r="V82" s="172"/>
      <c r="W82" s="172"/>
      <c r="X82" s="170"/>
      <c r="Y82" s="171"/>
      <c r="Z82" s="171"/>
      <c r="AA82" s="171"/>
      <c r="AB82" s="171"/>
      <c r="AC82" s="172"/>
      <c r="AD82" s="172"/>
      <c r="AE82" s="170"/>
      <c r="AF82" s="171"/>
      <c r="AG82" s="171"/>
      <c r="AH82" s="171"/>
      <c r="AI82" s="171"/>
      <c r="AJ82" s="172"/>
      <c r="AK82" s="172"/>
      <c r="AL82" s="170"/>
      <c r="AM82" s="171"/>
      <c r="AN82" s="171"/>
      <c r="AO82" s="171"/>
      <c r="AP82" s="171"/>
      <c r="AQ82" s="172"/>
      <c r="AR82" s="172"/>
      <c r="AS82" s="170"/>
      <c r="AT82" s="171"/>
      <c r="AU82" s="171"/>
      <c r="AV82" s="171"/>
      <c r="AW82" s="171"/>
      <c r="AX82" s="172"/>
      <c r="AY82" s="172"/>
    </row>
  </sheetData>
  <sheetProtection password="FAB5" sheet="1" objects="1" scenarios="1"/>
  <mergeCells count="8">
    <mergeCell ref="A72:H72"/>
    <mergeCell ref="A52:H52"/>
    <mergeCell ref="A2:H2"/>
    <mergeCell ref="A12:H12"/>
    <mergeCell ref="A62:H62"/>
    <mergeCell ref="A32:H32"/>
    <mergeCell ref="A22:H22"/>
    <mergeCell ref="A42:H42"/>
  </mergeCells>
  <printOptions horizontalCentered="1"/>
  <pageMargins left="0.19685039370078741" right="0.19685039370078741" top="0.59055118110236227" bottom="0.59055118110236227" header="0.70866141732283472" footer="0.51181102362204722"/>
  <pageSetup scale="94" orientation="landscape" r:id="rId1"/>
  <headerFooter alignWithMargins="0"/>
  <rowBreaks count="2" manualBreakCount="2">
    <brk id="31" max="16383" man="1"/>
    <brk id="61" max="16383" man="1"/>
  </rowBreaks>
  <colBreaks count="2" manualBreakCount="2">
    <brk id="8" max="48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3"/>
  <sheetViews>
    <sheetView zoomScale="85" zoomScaleNormal="85" zoomScaleSheetLayoutView="100" zoomScalePageLayoutView="78" workbookViewId="0"/>
  </sheetViews>
  <sheetFormatPr baseColWidth="10" defaultRowHeight="13.2" x14ac:dyDescent="0.25"/>
  <cols>
    <col min="1" max="1" width="8.33203125" customWidth="1"/>
    <col min="2" max="2" width="39.109375" customWidth="1"/>
    <col min="3" max="3" width="23" style="105" customWidth="1"/>
    <col min="4" max="4" width="16.6640625" customWidth="1"/>
    <col min="5" max="6" width="18.6640625" customWidth="1"/>
    <col min="7" max="8" width="16.6640625" customWidth="1"/>
  </cols>
  <sheetData>
    <row r="1" spans="1:6" ht="65.099999999999994" customHeight="1" x14ac:dyDescent="0.25">
      <c r="A1" s="7"/>
      <c r="B1" s="7"/>
      <c r="D1" s="8"/>
      <c r="E1" s="8"/>
      <c r="F1" s="9"/>
    </row>
    <row r="2" spans="1:6" ht="48" customHeight="1" x14ac:dyDescent="0.25">
      <c r="A2" s="40" t="s">
        <v>89</v>
      </c>
      <c r="B2" s="41"/>
      <c r="C2" s="42"/>
      <c r="D2" s="42"/>
      <c r="E2" s="42"/>
      <c r="F2" s="43"/>
    </row>
    <row r="3" spans="1:6" ht="66" x14ac:dyDescent="0.25">
      <c r="A3" s="10" t="s">
        <v>5</v>
      </c>
      <c r="B3" s="10" t="s">
        <v>0</v>
      </c>
      <c r="C3" s="44" t="s">
        <v>72</v>
      </c>
      <c r="D3" s="10" t="s">
        <v>1</v>
      </c>
      <c r="E3" s="10" t="s">
        <v>4</v>
      </c>
      <c r="F3" s="44" t="s">
        <v>8</v>
      </c>
    </row>
    <row r="4" spans="1:6" s="39" customFormat="1" ht="15.75" customHeight="1" x14ac:dyDescent="0.25">
      <c r="A4" s="98">
        <v>1</v>
      </c>
      <c r="B4" s="98" t="str">
        <f>IF('Stats Women'!A34="","",'Stats Women'!A34)</f>
        <v>Cassie Orgeles</v>
      </c>
      <c r="C4" s="98" t="str">
        <f>IF('Stats Women'!A34="","",'Stats Women'!$J$32)</f>
        <v>Ontario North</v>
      </c>
      <c r="D4" s="98">
        <f>IF('Stats Women'!A34="","",'Stats Women'!C34)</f>
        <v>222</v>
      </c>
      <c r="E4" s="106">
        <f>'Stats Women'!D34</f>
        <v>39</v>
      </c>
      <c r="F4" s="104">
        <f t="shared" ref="F4:F32" si="0">IF(E4=0,"",D4/E4)</f>
        <v>5.6923076923076925</v>
      </c>
    </row>
    <row r="5" spans="1:6" s="39" customFormat="1" ht="15.75" customHeight="1" x14ac:dyDescent="0.25">
      <c r="A5" s="98">
        <v>2</v>
      </c>
      <c r="B5" s="98" t="str">
        <f>IF('Stats Women'!A26="","",'Stats Women'!A26)</f>
        <v>Amanda Dennis</v>
      </c>
      <c r="C5" s="98" t="str">
        <f>IF('Stats Women'!A26="","",'Stats Women'!$J$22)</f>
        <v>Lady Lions</v>
      </c>
      <c r="D5" s="98">
        <f>IF('Stats Women'!A26="","",'Stats Women'!C26)</f>
        <v>192</v>
      </c>
      <c r="E5" s="106">
        <f>'Stats Women'!D26</f>
        <v>27</v>
      </c>
      <c r="F5" s="104">
        <f t="shared" si="0"/>
        <v>7.1111111111111107</v>
      </c>
    </row>
    <row r="6" spans="1:6" s="39" customFormat="1" ht="15.75" customHeight="1" x14ac:dyDescent="0.25">
      <c r="A6" s="98">
        <v>3</v>
      </c>
      <c r="B6" s="98" t="str">
        <f>IF('Stats Women'!A44="","",'Stats Women'!A44)</f>
        <v>Whitney Bogart</v>
      </c>
      <c r="C6" s="98" t="str">
        <f>IF('Stats Women'!A44="","",'Stats Women'!$J$42)</f>
        <v>Ontario South</v>
      </c>
      <c r="D6" s="98">
        <f>IF('Stats Women'!A44="","",'Stats Women'!C44)</f>
        <v>194</v>
      </c>
      <c r="E6" s="106">
        <f>'Stats Women'!D44</f>
        <v>26</v>
      </c>
      <c r="F6" s="104">
        <f t="shared" si="0"/>
        <v>7.4615384615384617</v>
      </c>
    </row>
    <row r="7" spans="1:6" s="39" customFormat="1" ht="15.75" customHeight="1" x14ac:dyDescent="0.25">
      <c r="A7" s="98">
        <v>4</v>
      </c>
      <c r="B7" s="98" t="str">
        <f>IF('Stats Women'!A46="","",'Stats Women'!A46)</f>
        <v>Amy Burk</v>
      </c>
      <c r="C7" s="98" t="str">
        <f>IF('Stats Women'!A46="","",'Stats Women'!$J$42)</f>
        <v>Ontario South</v>
      </c>
      <c r="D7" s="98">
        <f>IF('Stats Women'!A46="","",'Stats Women'!C46)</f>
        <v>210</v>
      </c>
      <c r="E7" s="106">
        <f>'Stats Women'!D46</f>
        <v>21</v>
      </c>
      <c r="F7" s="104">
        <f t="shared" si="0"/>
        <v>10</v>
      </c>
    </row>
    <row r="8" spans="1:6" s="39" customFormat="1" ht="15.75" customHeight="1" x14ac:dyDescent="0.25">
      <c r="A8" s="98">
        <v>5</v>
      </c>
      <c r="B8" s="98" t="str">
        <f>IF('Stats Women'!A16="","",'Stats Women'!A16)</f>
        <v>Ashlie Andrews</v>
      </c>
      <c r="C8" s="98" t="str">
        <f>IF('Stats Women'!A16="","",'Stats Women'!$J$12)</f>
        <v>British Columbia</v>
      </c>
      <c r="D8" s="98">
        <f>IF('Stats Women'!A16="","",'Stats Women'!C16)</f>
        <v>196</v>
      </c>
      <c r="E8" s="106">
        <f>'Stats Women'!D16</f>
        <v>19</v>
      </c>
      <c r="F8" s="104">
        <f t="shared" si="0"/>
        <v>10.315789473684211</v>
      </c>
    </row>
    <row r="9" spans="1:6" s="39" customFormat="1" ht="15.75" customHeight="1" x14ac:dyDescent="0.25">
      <c r="A9" s="98">
        <v>6</v>
      </c>
      <c r="B9" s="98" t="str">
        <f>IF('Stats Women'!A66="","",'Stats Women'!A66)</f>
        <v>Eliana Mason</v>
      </c>
      <c r="C9" s="98" t="str">
        <f>IF('Stats Women'!A66="","",'Stats Women'!$J$62)</f>
        <v>Rose City Thorns</v>
      </c>
      <c r="D9" s="98">
        <f>IF('Stats Women'!A66="","",'Stats Women'!C66)</f>
        <v>273</v>
      </c>
      <c r="E9" s="106">
        <f>'Stats Women'!D66</f>
        <v>18</v>
      </c>
      <c r="F9" s="104">
        <f t="shared" si="0"/>
        <v>15.166666666666666</v>
      </c>
    </row>
    <row r="10" spans="1:6" s="39" customFormat="1" ht="15.75" customHeight="1" x14ac:dyDescent="0.25">
      <c r="A10" s="98">
        <v>7</v>
      </c>
      <c r="B10" s="98" t="str">
        <f>IF('Stats Women'!A57="","",'Stats Women'!A57)</f>
        <v>Nancy Morin</v>
      </c>
      <c r="C10" s="98" t="str">
        <f>IF('Stats Women'!A57="","",'Stats Women'!$J$52)</f>
        <v>Quebec</v>
      </c>
      <c r="D10" s="98">
        <f>IF('Stats Women'!A57="","",'Stats Women'!C57)</f>
        <v>133</v>
      </c>
      <c r="E10" s="106">
        <f>'Stats Women'!D57</f>
        <v>17</v>
      </c>
      <c r="F10" s="104">
        <f t="shared" si="0"/>
        <v>7.8235294117647056</v>
      </c>
    </row>
    <row r="11" spans="1:6" s="39" customFormat="1" ht="15.75" customHeight="1" x14ac:dyDescent="0.25">
      <c r="A11" s="98">
        <v>8</v>
      </c>
      <c r="B11" s="98" t="str">
        <f>IF('Stats Women'!A36="","",'Stats Women'!A36)</f>
        <v>Emma  Reinke</v>
      </c>
      <c r="C11" s="98" t="str">
        <f>IF('Stats Women'!A36="","",'Stats Women'!$J$32)</f>
        <v>Ontario North</v>
      </c>
      <c r="D11" s="98">
        <f>IF('Stats Women'!A36="","",'Stats Women'!C36)</f>
        <v>219</v>
      </c>
      <c r="E11" s="106">
        <f>'Stats Women'!D36</f>
        <v>17</v>
      </c>
      <c r="F11" s="104">
        <f t="shared" si="0"/>
        <v>12.882352941176471</v>
      </c>
    </row>
    <row r="12" spans="1:6" s="39" customFormat="1" ht="15.75" customHeight="1" x14ac:dyDescent="0.25">
      <c r="A12" s="98">
        <v>9</v>
      </c>
      <c r="B12" s="98" t="str">
        <f>IF('Stats Women'!A64="","",'Stats Women'!A64)</f>
        <v>Marybai Huking</v>
      </c>
      <c r="C12" s="98" t="str">
        <f>IF('Stats Women'!A64="","",'Stats Women'!$J$62)</f>
        <v>Rose City Thorns</v>
      </c>
      <c r="D12" s="98">
        <f>IF('Stats Women'!A64="","",'Stats Women'!C64)</f>
        <v>100</v>
      </c>
      <c r="E12" s="106">
        <f>'Stats Women'!D64</f>
        <v>9</v>
      </c>
      <c r="F12" s="104">
        <f t="shared" si="0"/>
        <v>11.111111111111111</v>
      </c>
    </row>
    <row r="13" spans="1:6" s="39" customFormat="1" ht="15.75" customHeight="1" x14ac:dyDescent="0.25">
      <c r="A13" s="98">
        <v>10</v>
      </c>
      <c r="B13" s="98" t="str">
        <f>IF('Stats Women'!A7="","",'Stats Women'!A7)</f>
        <v>Carla Shibley</v>
      </c>
      <c r="C13" s="98" t="str">
        <f>IF('Stats Women'!A7="","",'Stats Women'!$J$2)</f>
        <v>Alberta</v>
      </c>
      <c r="D13" s="98">
        <f>IF('Stats Women'!A7="","",'Stats Women'!C7)</f>
        <v>140</v>
      </c>
      <c r="E13" s="106">
        <f>'Stats Women'!D7</f>
        <v>4</v>
      </c>
      <c r="F13" s="104">
        <f t="shared" si="0"/>
        <v>35</v>
      </c>
    </row>
    <row r="14" spans="1:6" s="39" customFormat="1" ht="15.75" customHeight="1" x14ac:dyDescent="0.25">
      <c r="A14" s="98">
        <v>11</v>
      </c>
      <c r="B14" s="98" t="str">
        <f>IF('Stats Women'!A35="","",'Stats Women'!A35)</f>
        <v>Meghan Mahon</v>
      </c>
      <c r="C14" s="98" t="str">
        <f>IF('Stats Women'!A35="","",'Stats Women'!$J$32)</f>
        <v>Ontario North</v>
      </c>
      <c r="D14" s="98">
        <f>IF('Stats Women'!A35="","",'Stats Women'!C35)</f>
        <v>20</v>
      </c>
      <c r="E14" s="106">
        <f>'Stats Women'!D35</f>
        <v>3</v>
      </c>
      <c r="F14" s="104">
        <f t="shared" si="0"/>
        <v>6.666666666666667</v>
      </c>
    </row>
    <row r="15" spans="1:6" s="39" customFormat="1" ht="15.75" customHeight="1" x14ac:dyDescent="0.25">
      <c r="A15" s="98">
        <v>12</v>
      </c>
      <c r="B15" s="98" t="str">
        <f>IF('Stats Women'!A5="","",'Stats Women'!A5)</f>
        <v>Meaghan Hargrave</v>
      </c>
      <c r="C15" s="98" t="str">
        <f>IF('Stats Women'!A5="","",'Stats Women'!$J$2)</f>
        <v>Alberta</v>
      </c>
      <c r="D15" s="98">
        <f>IF('Stats Women'!A5="","",'Stats Women'!C5)</f>
        <v>104</v>
      </c>
      <c r="E15" s="106">
        <f>'Stats Women'!D5</f>
        <v>3</v>
      </c>
      <c r="F15" s="104">
        <f t="shared" si="0"/>
        <v>34.666666666666664</v>
      </c>
    </row>
    <row r="16" spans="1:6" s="39" customFormat="1" ht="15.75" customHeight="1" x14ac:dyDescent="0.25">
      <c r="A16" s="98">
        <v>13</v>
      </c>
      <c r="B16" s="98" t="str">
        <f>IF('Stats Women'!A77="","",'Stats Women'!A77)</f>
        <v>Jennie Bovard</v>
      </c>
      <c r="C16" s="98" t="str">
        <f>IF('Stats Women'!A77="","",'Stats Women'!$J$72)</f>
        <v>Storm (Nova Scotia)</v>
      </c>
      <c r="D16" s="98">
        <f>IF('Stats Women'!A77="","",'Stats Women'!C77)</f>
        <v>105</v>
      </c>
      <c r="E16" s="106">
        <f>'Stats Women'!D77</f>
        <v>3</v>
      </c>
      <c r="F16" s="104">
        <f t="shared" si="0"/>
        <v>35</v>
      </c>
    </row>
    <row r="17" spans="1:6" s="39" customFormat="1" ht="15.75" customHeight="1" x14ac:dyDescent="0.25">
      <c r="A17" s="98">
        <v>14</v>
      </c>
      <c r="B17" s="98" t="str">
        <f>IF('Stats Women'!A27="","",'Stats Women'!A27)</f>
        <v>Shavon Lockhard</v>
      </c>
      <c r="C17" s="98" t="str">
        <f>IF('Stats Women'!A27="","",'Stats Women'!$J$22)</f>
        <v>Lady Lions</v>
      </c>
      <c r="D17" s="98">
        <f>IF('Stats Women'!A27="","",'Stats Women'!C27)</f>
        <v>153</v>
      </c>
      <c r="E17" s="106">
        <f>'Stats Women'!D27</f>
        <v>3</v>
      </c>
      <c r="F17" s="104">
        <f t="shared" si="0"/>
        <v>51</v>
      </c>
    </row>
    <row r="18" spans="1:6" s="39" customFormat="1" ht="15.75" customHeight="1" x14ac:dyDescent="0.25">
      <c r="A18" s="98">
        <v>15</v>
      </c>
      <c r="B18" s="98" t="str">
        <f>IF('Stats Women'!A65="","",'Stats Women'!A65)</f>
        <v>Tasha Everett</v>
      </c>
      <c r="C18" s="98" t="str">
        <f>IF('Stats Women'!A65="","",'Stats Women'!$J$62)</f>
        <v>Rose City Thorns</v>
      </c>
      <c r="D18" s="98">
        <f>IF('Stats Women'!A65="","",'Stats Women'!C65)</f>
        <v>182</v>
      </c>
      <c r="E18" s="106">
        <f>'Stats Women'!D65</f>
        <v>3</v>
      </c>
      <c r="F18" s="104">
        <f t="shared" si="0"/>
        <v>60.666666666666664</v>
      </c>
    </row>
    <row r="19" spans="1:6" s="39" customFormat="1" ht="15.75" customHeight="1" x14ac:dyDescent="0.25">
      <c r="A19" s="98">
        <v>16</v>
      </c>
      <c r="B19" s="98" t="str">
        <f>IF('Stats Women'!A24="","",'Stats Women'!A24)</f>
        <v>Mariah O'Connor</v>
      </c>
      <c r="C19" s="98" t="str">
        <f>IF('Stats Women'!A24="","",'Stats Women'!$J$22)</f>
        <v>Lady Lions</v>
      </c>
      <c r="D19" s="98">
        <f>IF('Stats Women'!A24="","",'Stats Women'!C24)</f>
        <v>72</v>
      </c>
      <c r="E19" s="106">
        <f>'Stats Women'!D24</f>
        <v>2</v>
      </c>
      <c r="F19" s="104">
        <f t="shared" si="0"/>
        <v>36</v>
      </c>
    </row>
    <row r="20" spans="1:6" s="39" customFormat="1" ht="15.75" customHeight="1" x14ac:dyDescent="0.25">
      <c r="A20" s="98">
        <v>17</v>
      </c>
      <c r="B20" s="98" t="str">
        <f>IF('Stats Women'!A15="","",'Stats Women'!A15)</f>
        <v>Brenda Luke</v>
      </c>
      <c r="C20" s="98" t="str">
        <f>IF('Stats Women'!A15="","",'Stats Women'!$J$12)</f>
        <v>British Columbia</v>
      </c>
      <c r="D20" s="98">
        <f>IF('Stats Women'!A15="","",'Stats Women'!C15)</f>
        <v>89</v>
      </c>
      <c r="E20" s="106">
        <f>'Stats Women'!D15</f>
        <v>2</v>
      </c>
      <c r="F20" s="104">
        <f t="shared" si="0"/>
        <v>44.5</v>
      </c>
    </row>
    <row r="21" spans="1:6" s="39" customFormat="1" ht="15.75" customHeight="1" x14ac:dyDescent="0.25">
      <c r="A21" s="98">
        <v>18</v>
      </c>
      <c r="B21" s="98" t="str">
        <f>IF('Stats Women'!A74="","",'Stats Women'!A74)</f>
        <v>Tarah Sawler</v>
      </c>
      <c r="C21" s="98" t="str">
        <f>IF('Stats Women'!A74="","",'Stats Women'!$J$72)</f>
        <v>Storm (Nova Scotia)</v>
      </c>
      <c r="D21" s="98">
        <f>IF('Stats Women'!A74="","",'Stats Women'!C74)</f>
        <v>158</v>
      </c>
      <c r="E21" s="106">
        <f>'Stats Women'!D74</f>
        <v>2</v>
      </c>
      <c r="F21" s="104">
        <f t="shared" si="0"/>
        <v>79</v>
      </c>
    </row>
    <row r="22" spans="1:6" s="39" customFormat="1" ht="15.75" customHeight="1" x14ac:dyDescent="0.25">
      <c r="A22" s="98">
        <v>19</v>
      </c>
      <c r="B22" s="98" t="str">
        <f>IF('Stats Women'!A45="","",'Stats Women'!A45)</f>
        <v>Jillian  MacSween</v>
      </c>
      <c r="C22" s="98" t="str">
        <f>IF('Stats Women'!A45="","",'Stats Women'!$J$42)</f>
        <v>Ontario South</v>
      </c>
      <c r="D22" s="98">
        <f>IF('Stats Women'!A45="","",'Stats Women'!C45)</f>
        <v>1</v>
      </c>
      <c r="E22" s="106">
        <f>'Stats Women'!D45</f>
        <v>1</v>
      </c>
      <c r="F22" s="104">
        <f t="shared" si="0"/>
        <v>1</v>
      </c>
    </row>
    <row r="23" spans="1:6" s="39" customFormat="1" ht="15.75" customHeight="1" x14ac:dyDescent="0.25">
      <c r="A23" s="98">
        <v>20</v>
      </c>
      <c r="B23" s="98" t="str">
        <f>IF('Stats Women'!A54="","",'Stats Women'!A54)</f>
        <v>Sabrina Pilon</v>
      </c>
      <c r="C23" s="98" t="str">
        <f>IF('Stats Women'!A54="","",'Stats Women'!$J$52)</f>
        <v>Quebec</v>
      </c>
      <c r="D23" s="98">
        <f>IF('Stats Women'!A54="","",'Stats Women'!C54)</f>
        <v>93</v>
      </c>
      <c r="E23" s="106">
        <f>'Stats Women'!D54</f>
        <v>1</v>
      </c>
      <c r="F23" s="104">
        <f t="shared" si="0"/>
        <v>93</v>
      </c>
    </row>
    <row r="24" spans="1:6" s="39" customFormat="1" ht="15.75" customHeight="1" x14ac:dyDescent="0.25">
      <c r="A24" s="98">
        <v>21</v>
      </c>
      <c r="B24" s="98" t="str">
        <f>IF('Stats Women'!A25="","",'Stats Women'!A25)</f>
        <v>Kassandra Hernandez</v>
      </c>
      <c r="C24" s="98" t="str">
        <f>IF('Stats Women'!A25="","",'Stats Women'!$J$22)</f>
        <v>Lady Lions</v>
      </c>
      <c r="D24" s="98">
        <f>IF('Stats Women'!A25="","",'Stats Women'!C25)</f>
        <v>100</v>
      </c>
      <c r="E24" s="106">
        <f>'Stats Women'!D25</f>
        <v>1</v>
      </c>
      <c r="F24" s="104">
        <f t="shared" si="0"/>
        <v>100</v>
      </c>
    </row>
    <row r="25" spans="1:6" s="39" customFormat="1" ht="15.75" customHeight="1" x14ac:dyDescent="0.25">
      <c r="A25" s="98">
        <v>22</v>
      </c>
      <c r="B25" s="98" t="str">
        <f>IF('Stats Women'!A55="","",'Stats Women'!A55)</f>
        <v>Arshina  Kassan</v>
      </c>
      <c r="C25" s="98" t="str">
        <f>IF('Stats Women'!A55="","",'Stats Women'!$J$52)</f>
        <v>Quebec</v>
      </c>
      <c r="D25" s="98">
        <f>IF('Stats Women'!A55="","",'Stats Women'!C55)</f>
        <v>2</v>
      </c>
      <c r="E25" s="106">
        <f>'Stats Women'!D55</f>
        <v>0</v>
      </c>
      <c r="F25" s="104" t="str">
        <f t="shared" si="0"/>
        <v/>
      </c>
    </row>
    <row r="26" spans="1:6" s="39" customFormat="1" ht="15.75" customHeight="1" x14ac:dyDescent="0.25">
      <c r="A26" s="98">
        <v>23</v>
      </c>
      <c r="B26" s="98" t="str">
        <f>IF('Stats Women'!A18="","",'Stats Women'!A18)</f>
        <v>Haley Olynik</v>
      </c>
      <c r="C26" s="98" t="str">
        <f>IF('Stats Women'!A18="","",'Stats Women'!$J$12)</f>
        <v>British Columbia</v>
      </c>
      <c r="D26" s="98">
        <f>IF('Stats Women'!A18="","",'Stats Women'!C18)</f>
        <v>2</v>
      </c>
      <c r="E26" s="106">
        <f>'Stats Women'!D18</f>
        <v>0</v>
      </c>
      <c r="F26" s="104" t="str">
        <f t="shared" si="0"/>
        <v/>
      </c>
    </row>
    <row r="27" spans="1:6" s="39" customFormat="1" ht="15.75" customHeight="1" x14ac:dyDescent="0.25">
      <c r="A27" s="98">
        <v>24</v>
      </c>
      <c r="B27" s="98" t="str">
        <f>IF('Stats Women'!A4="","",'Stats Women'!A4)</f>
        <v>Tiana Knight</v>
      </c>
      <c r="C27" s="98" t="str">
        <f>IF('Stats Women'!A4="","",'Stats Women'!$J$2)</f>
        <v>Alberta</v>
      </c>
      <c r="D27" s="98">
        <f>IF('Stats Women'!A4="","",'Stats Women'!C4)</f>
        <v>24</v>
      </c>
      <c r="E27" s="106">
        <f>'Stats Women'!D4</f>
        <v>0</v>
      </c>
      <c r="F27" s="104" t="str">
        <f t="shared" si="0"/>
        <v/>
      </c>
    </row>
    <row r="28" spans="1:6" s="39" customFormat="1" ht="15.75" customHeight="1" x14ac:dyDescent="0.25">
      <c r="A28" s="98">
        <v>25</v>
      </c>
      <c r="B28" s="98" t="str">
        <f>IF('Stats Women'!A75="","",'Stats Women'!A75)</f>
        <v>Stephanie Berry</v>
      </c>
      <c r="C28" s="98" t="str">
        <f>IF('Stats Women'!A75="","",'Stats Women'!$J$72)</f>
        <v>Storm (Nova Scotia)</v>
      </c>
      <c r="D28" s="98">
        <f>IF('Stats Women'!A75="","",'Stats Women'!C75)</f>
        <v>28</v>
      </c>
      <c r="E28" s="106">
        <f>'Stats Women'!D75</f>
        <v>0</v>
      </c>
      <c r="F28" s="104" t="str">
        <f t="shared" si="0"/>
        <v/>
      </c>
    </row>
    <row r="29" spans="1:6" s="39" customFormat="1" ht="15.75" customHeight="1" x14ac:dyDescent="0.25">
      <c r="A29" s="98">
        <v>26</v>
      </c>
      <c r="B29" s="98" t="str">
        <f>IF('Stats Women'!A17="","",'Stats Women'!A17)</f>
        <v>Amanda Pang</v>
      </c>
      <c r="C29" s="98" t="str">
        <f>IF('Stats Women'!A17="","",'Stats Women'!$J$12)</f>
        <v>British Columbia</v>
      </c>
      <c r="D29" s="98">
        <f>IF('Stats Women'!A17="","",'Stats Women'!C17)</f>
        <v>31</v>
      </c>
      <c r="E29" s="106">
        <f>'Stats Women'!D17</f>
        <v>0</v>
      </c>
      <c r="F29" s="104" t="str">
        <f t="shared" si="0"/>
        <v/>
      </c>
    </row>
    <row r="30" spans="1:6" s="39" customFormat="1" ht="15.75" customHeight="1" x14ac:dyDescent="0.25">
      <c r="A30" s="98">
        <v>27</v>
      </c>
      <c r="B30" s="98" t="str">
        <f>IF('Stats Women'!A56="","",'Stats Women'!A56)</f>
        <v>Nathalie Séguin</v>
      </c>
      <c r="C30" s="98" t="str">
        <f>IF('Stats Women'!A56="","",'Stats Women'!$J$52)</f>
        <v>Quebec</v>
      </c>
      <c r="D30" s="98">
        <f>IF('Stats Women'!A56="","",'Stats Women'!C56)</f>
        <v>41</v>
      </c>
      <c r="E30" s="106">
        <f>'Stats Women'!D56</f>
        <v>0</v>
      </c>
      <c r="F30" s="104" t="str">
        <f t="shared" si="0"/>
        <v/>
      </c>
    </row>
    <row r="31" spans="1:6" s="39" customFormat="1" ht="15.75" customHeight="1" x14ac:dyDescent="0.25">
      <c r="A31" s="98">
        <v>28</v>
      </c>
      <c r="B31" s="98" t="str">
        <f>IF('Stats Women'!A76="","",'Stats Women'!A76)</f>
        <v>Linda MacRae Triff</v>
      </c>
      <c r="C31" s="98" t="str">
        <f>IF('Stats Women'!A76="","",'Stats Women'!$J$72)</f>
        <v>Storm (Nova Scotia)</v>
      </c>
      <c r="D31" s="98">
        <f>IF('Stats Women'!A76="","",'Stats Women'!C76)</f>
        <v>47</v>
      </c>
      <c r="E31" s="106">
        <f>'Stats Women'!D76</f>
        <v>0</v>
      </c>
      <c r="F31" s="104" t="str">
        <f t="shared" si="0"/>
        <v/>
      </c>
    </row>
    <row r="32" spans="1:6" ht="15.75" customHeight="1" x14ac:dyDescent="0.25">
      <c r="A32" s="98">
        <v>29</v>
      </c>
      <c r="B32" s="98" t="str">
        <f>IF('Stats Women'!A6="","",'Stats Women'!A6)</f>
        <v>Brieann Baldock</v>
      </c>
      <c r="C32" s="98" t="str">
        <f>IF('Stats Women'!A6="","",'Stats Women'!$J$2)</f>
        <v>Alberta</v>
      </c>
      <c r="D32" s="98">
        <f>IF('Stats Women'!A6="","",'Stats Women'!C6)</f>
        <v>55</v>
      </c>
      <c r="E32" s="106">
        <f>'Stats Women'!D6</f>
        <v>0</v>
      </c>
      <c r="F32" s="104" t="str">
        <f t="shared" si="0"/>
        <v/>
      </c>
    </row>
    <row r="33" spans="1:1" x14ac:dyDescent="0.25">
      <c r="A33" s="167" t="s">
        <v>337</v>
      </c>
    </row>
  </sheetData>
  <sheetProtection password="E1B5" sheet="1" objects="1" scenarios="1" sort="0"/>
  <sortState ref="B4:F51">
    <sortCondition descending="1" ref="E4:E51"/>
    <sortCondition ref="F4:F51"/>
    <sortCondition ref="D4:D51"/>
  </sortState>
  <phoneticPr fontId="8" type="noConversion"/>
  <printOptions horizontalCentered="1"/>
  <pageMargins left="0.39370078740157483" right="0.39370078740157483" top="0.19685039370078741" bottom="0.19685039370078741" header="0.51181102362204722" footer="0.51181102362204722"/>
  <pageSetup orientation="landscape" r:id="rId1"/>
  <headerFooter alignWithMargins="0"/>
  <rowBreaks count="1" manualBreakCount="1">
    <brk id="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Y122"/>
  <sheetViews>
    <sheetView tabSelected="1" topLeftCell="A4" zoomScale="80" zoomScaleNormal="80" zoomScaleSheetLayoutView="85" zoomScalePageLayoutView="60" workbookViewId="0">
      <selection activeCell="F29" sqref="F29"/>
    </sheetView>
  </sheetViews>
  <sheetFormatPr baseColWidth="10" defaultColWidth="11.44140625" defaultRowHeight="13.2" x14ac:dyDescent="0.25"/>
  <cols>
    <col min="1" max="1" width="23.6640625" style="168" customWidth="1"/>
    <col min="2" max="2" width="3.109375" style="168" customWidth="1"/>
    <col min="3" max="4" width="12.6640625" style="168" customWidth="1"/>
    <col min="5" max="6" width="16.6640625" style="168" customWidth="1"/>
    <col min="7" max="8" width="16.6640625" style="169" customWidth="1"/>
    <col min="9" max="9" width="2.6640625" style="171" customWidth="1"/>
    <col min="10" max="10" width="23.6640625" style="171" customWidth="1"/>
    <col min="11" max="14" width="4.6640625" style="171" customWidth="1"/>
    <col min="15" max="16" width="6.6640625" style="172" customWidth="1"/>
    <col min="17" max="17" width="2.6640625" style="171" customWidth="1"/>
    <col min="18" max="21" width="4.6640625" style="171" customWidth="1"/>
    <col min="22" max="23" width="6.6640625" style="172" customWidth="1"/>
    <col min="24" max="24" width="2.6640625" style="171" customWidth="1"/>
    <col min="25" max="28" width="4.6640625" style="171" customWidth="1"/>
    <col min="29" max="30" width="6.6640625" style="172" customWidth="1"/>
    <col min="31" max="31" width="2.6640625" style="171" customWidth="1"/>
    <col min="32" max="35" width="4.6640625" style="171" customWidth="1"/>
    <col min="36" max="37" width="6.6640625" style="172" customWidth="1"/>
    <col min="38" max="38" width="2.6640625" style="171" customWidth="1"/>
    <col min="39" max="42" width="4.6640625" style="171" customWidth="1"/>
    <col min="43" max="44" width="6.6640625" style="172" customWidth="1"/>
    <col min="45" max="45" width="2.6640625" style="171" customWidth="1"/>
    <col min="46" max="49" width="4.6640625" style="171" customWidth="1"/>
    <col min="50" max="51" width="6.6640625" style="172" customWidth="1"/>
    <col min="52" max="16384" width="11.44140625" style="171"/>
  </cols>
  <sheetData>
    <row r="1" spans="1:51" s="168" customFormat="1" ht="31.5" customHeight="1" thickBot="1" x14ac:dyDescent="0.3">
      <c r="A1" s="365" t="s">
        <v>76</v>
      </c>
      <c r="B1" s="366"/>
      <c r="C1" s="367"/>
      <c r="D1" s="367"/>
      <c r="E1" s="367"/>
      <c r="F1" s="367"/>
      <c r="G1" s="367"/>
      <c r="H1" s="368"/>
      <c r="I1" s="173"/>
      <c r="J1" s="174" t="s">
        <v>23</v>
      </c>
      <c r="K1" s="175"/>
      <c r="L1" s="175"/>
      <c r="M1" s="175"/>
      <c r="N1" s="175"/>
      <c r="O1" s="176"/>
      <c r="P1" s="176"/>
      <c r="Q1" s="173"/>
      <c r="R1" s="174" t="s">
        <v>23</v>
      </c>
      <c r="S1" s="175"/>
      <c r="T1" s="175"/>
      <c r="U1" s="175"/>
      <c r="V1" s="176"/>
      <c r="W1" s="176"/>
      <c r="X1" s="173"/>
      <c r="Y1" s="174" t="s">
        <v>23</v>
      </c>
      <c r="Z1" s="175"/>
      <c r="AA1" s="175"/>
      <c r="AB1" s="175"/>
      <c r="AC1" s="176"/>
      <c r="AD1" s="176"/>
      <c r="AE1" s="173"/>
      <c r="AF1" s="174" t="s">
        <v>139</v>
      </c>
      <c r="AG1" s="175"/>
      <c r="AH1" s="175"/>
      <c r="AI1" s="175"/>
      <c r="AJ1" s="176"/>
      <c r="AK1" s="176"/>
      <c r="AL1" s="173"/>
      <c r="AM1" s="174" t="s">
        <v>140</v>
      </c>
      <c r="AN1" s="175"/>
      <c r="AO1" s="175"/>
      <c r="AP1" s="175"/>
      <c r="AQ1" s="175"/>
      <c r="AR1" s="175"/>
      <c r="AS1" s="173"/>
      <c r="AT1" s="174" t="s">
        <v>22</v>
      </c>
      <c r="AU1" s="175"/>
      <c r="AV1" s="175"/>
      <c r="AW1" s="175"/>
      <c r="AX1" s="176"/>
      <c r="AY1" s="176"/>
    </row>
    <row r="2" spans="1:51" s="180" customFormat="1" ht="14.4" thickBot="1" x14ac:dyDescent="0.3">
      <c r="A2" s="363" t="s">
        <v>125</v>
      </c>
      <c r="B2" s="363"/>
      <c r="C2" s="369"/>
      <c r="D2" s="369"/>
      <c r="E2" s="369"/>
      <c r="F2" s="369"/>
      <c r="G2" s="369"/>
      <c r="H2" s="369"/>
      <c r="I2" s="177"/>
      <c r="J2" s="134" t="s">
        <v>10</v>
      </c>
      <c r="K2" s="178" t="s">
        <v>16</v>
      </c>
      <c r="L2" s="134" t="s">
        <v>156</v>
      </c>
      <c r="M2" s="178"/>
      <c r="N2" s="178"/>
      <c r="O2" s="134" t="s">
        <v>157</v>
      </c>
      <c r="P2" s="179"/>
      <c r="Q2" s="177"/>
      <c r="R2" s="178" t="s">
        <v>16</v>
      </c>
      <c r="S2" s="134" t="s">
        <v>86</v>
      </c>
      <c r="T2" s="178"/>
      <c r="U2" s="178"/>
      <c r="V2" s="134" t="s">
        <v>158</v>
      </c>
      <c r="W2" s="179"/>
      <c r="X2" s="177"/>
      <c r="Y2" s="178" t="s">
        <v>16</v>
      </c>
      <c r="Z2" s="134" t="s">
        <v>11</v>
      </c>
      <c r="AA2" s="178"/>
      <c r="AB2" s="178"/>
      <c r="AC2" s="134" t="s">
        <v>159</v>
      </c>
      <c r="AD2" s="179"/>
      <c r="AE2" s="177"/>
      <c r="AF2" s="178" t="s">
        <v>16</v>
      </c>
      <c r="AG2" s="134" t="s">
        <v>302</v>
      </c>
      <c r="AH2" s="178"/>
      <c r="AI2" s="178"/>
      <c r="AJ2" s="134" t="s">
        <v>283</v>
      </c>
      <c r="AK2" s="179"/>
      <c r="AL2" s="177"/>
      <c r="AM2" s="178" t="s">
        <v>16</v>
      </c>
      <c r="AN2" s="134"/>
      <c r="AO2" s="178"/>
      <c r="AP2" s="178"/>
      <c r="AQ2" s="134" t="s">
        <v>18</v>
      </c>
      <c r="AR2" s="178"/>
      <c r="AS2" s="177"/>
      <c r="AT2" s="178" t="s">
        <v>16</v>
      </c>
      <c r="AU2" s="134"/>
      <c r="AV2" s="178"/>
      <c r="AW2" s="178"/>
      <c r="AX2" s="134" t="s">
        <v>18</v>
      </c>
      <c r="AY2" s="179"/>
    </row>
    <row r="3" spans="1:51" s="168" customFormat="1" ht="40.200000000000003" thickBot="1" x14ac:dyDescent="0.3">
      <c r="A3" s="113" t="s">
        <v>0</v>
      </c>
      <c r="B3" s="113" t="s">
        <v>73</v>
      </c>
      <c r="C3" s="113" t="s">
        <v>1</v>
      </c>
      <c r="D3" s="113" t="s">
        <v>4</v>
      </c>
      <c r="E3" s="113" t="s">
        <v>2</v>
      </c>
      <c r="F3" s="113" t="s">
        <v>3</v>
      </c>
      <c r="G3" s="103" t="s">
        <v>7</v>
      </c>
      <c r="H3" s="103" t="s">
        <v>6</v>
      </c>
      <c r="I3" s="173"/>
      <c r="J3" s="181" t="s">
        <v>0</v>
      </c>
      <c r="K3" s="182" t="s">
        <v>14</v>
      </c>
      <c r="L3" s="182" t="s">
        <v>13</v>
      </c>
      <c r="M3" s="182" t="s">
        <v>12</v>
      </c>
      <c r="N3" s="183" t="s">
        <v>20</v>
      </c>
      <c r="O3" s="184" t="s">
        <v>21</v>
      </c>
      <c r="P3" s="184" t="s">
        <v>15</v>
      </c>
      <c r="Q3" s="173"/>
      <c r="R3" s="182" t="s">
        <v>14</v>
      </c>
      <c r="S3" s="182" t="s">
        <v>13</v>
      </c>
      <c r="T3" s="182" t="s">
        <v>12</v>
      </c>
      <c r="U3" s="183" t="s">
        <v>20</v>
      </c>
      <c r="V3" s="184" t="s">
        <v>21</v>
      </c>
      <c r="W3" s="184" t="s">
        <v>15</v>
      </c>
      <c r="X3" s="173"/>
      <c r="Y3" s="182" t="s">
        <v>14</v>
      </c>
      <c r="Z3" s="182" t="s">
        <v>13</v>
      </c>
      <c r="AA3" s="182" t="s">
        <v>12</v>
      </c>
      <c r="AB3" s="183" t="s">
        <v>20</v>
      </c>
      <c r="AC3" s="184" t="s">
        <v>21</v>
      </c>
      <c r="AD3" s="184" t="s">
        <v>15</v>
      </c>
      <c r="AE3" s="173"/>
      <c r="AF3" s="182" t="s">
        <v>14</v>
      </c>
      <c r="AG3" s="182" t="s">
        <v>13</v>
      </c>
      <c r="AH3" s="182" t="s">
        <v>12</v>
      </c>
      <c r="AI3" s="183" t="s">
        <v>20</v>
      </c>
      <c r="AJ3" s="184" t="s">
        <v>21</v>
      </c>
      <c r="AK3" s="184" t="s">
        <v>15</v>
      </c>
      <c r="AL3" s="173"/>
      <c r="AM3" s="182" t="s">
        <v>14</v>
      </c>
      <c r="AN3" s="182" t="s">
        <v>13</v>
      </c>
      <c r="AO3" s="182" t="s">
        <v>12</v>
      </c>
      <c r="AP3" s="183" t="s">
        <v>20</v>
      </c>
      <c r="AQ3" s="184" t="s">
        <v>21</v>
      </c>
      <c r="AR3" s="184" t="s">
        <v>15</v>
      </c>
      <c r="AS3" s="173"/>
      <c r="AT3" s="182" t="s">
        <v>14</v>
      </c>
      <c r="AU3" s="182" t="s">
        <v>13</v>
      </c>
      <c r="AV3" s="182" t="s">
        <v>12</v>
      </c>
      <c r="AW3" s="183" t="s">
        <v>20</v>
      </c>
      <c r="AX3" s="184" t="s">
        <v>21</v>
      </c>
      <c r="AY3" s="184" t="s">
        <v>15</v>
      </c>
    </row>
    <row r="4" spans="1:51" s="168" customFormat="1" ht="13.8" thickBot="1" x14ac:dyDescent="0.3">
      <c r="A4" s="149" t="s">
        <v>173</v>
      </c>
      <c r="B4" s="185">
        <v>1</v>
      </c>
      <c r="C4" s="115">
        <f t="shared" ref="C4:F9" si="0">K4+R4+Y4+AF4+AM4+AT4</f>
        <v>24</v>
      </c>
      <c r="D4" s="115">
        <f t="shared" si="0"/>
        <v>0</v>
      </c>
      <c r="E4" s="115">
        <f t="shared" si="0"/>
        <v>1</v>
      </c>
      <c r="F4" s="115">
        <f t="shared" si="0"/>
        <v>0</v>
      </c>
      <c r="G4" s="186">
        <f t="shared" ref="G4:G9" si="1">IF($C$11=0,0,C4/$C$11)</f>
        <v>7.4303405572755415E-2</v>
      </c>
      <c r="H4" s="186">
        <f t="shared" ref="H4:H10" si="2">IF($D$11=0,0,D4/$D$11)</f>
        <v>0</v>
      </c>
      <c r="I4" s="187">
        <f t="shared" ref="I4:I9" si="3">$B4</f>
        <v>1</v>
      </c>
      <c r="J4" s="144" t="str">
        <f t="shared" ref="J4:J9" si="4">A4</f>
        <v>Tiana Knight</v>
      </c>
      <c r="K4" s="157"/>
      <c r="L4" s="146"/>
      <c r="M4" s="147"/>
      <c r="N4" s="147"/>
      <c r="O4" s="188">
        <f t="shared" ref="O4:O9" si="5">IF($K$11=0,0,K4/$K$11)</f>
        <v>0</v>
      </c>
      <c r="P4" s="188">
        <f t="shared" ref="P4:P10" si="6">IF($L$11=0,0,L4/$L$11)</f>
        <v>0</v>
      </c>
      <c r="Q4" s="187">
        <f t="shared" ref="Q4:Q9" si="7">$B4</f>
        <v>1</v>
      </c>
      <c r="R4" s="157">
        <v>6</v>
      </c>
      <c r="S4" s="146"/>
      <c r="T4" s="147"/>
      <c r="U4" s="147"/>
      <c r="V4" s="188">
        <f t="shared" ref="V4:V9" si="8">IF($R$11=0,0,R4/$R$11)</f>
        <v>6.1224489795918366E-2</v>
      </c>
      <c r="W4" s="188">
        <f t="shared" ref="W4:W10" si="9">IF($S$11=0,0,S4/$S$11)</f>
        <v>0</v>
      </c>
      <c r="X4" s="187">
        <f t="shared" ref="X4:X9" si="10">$B4</f>
        <v>1</v>
      </c>
      <c r="Y4" s="157">
        <v>3</v>
      </c>
      <c r="Z4" s="146"/>
      <c r="AA4" s="147"/>
      <c r="AB4" s="147"/>
      <c r="AC4" s="188">
        <f t="shared" ref="AC4:AC9" si="11">IF($Y$11=0,0,Y4/$Y$11)</f>
        <v>3.1914893617021274E-2</v>
      </c>
      <c r="AD4" s="188">
        <f t="shared" ref="AD4:AD10" si="12">IF($Z$11=0,0,Z4/$Z$11)</f>
        <v>0</v>
      </c>
      <c r="AE4" s="187">
        <f t="shared" ref="AE4:AE9" si="13">$B4</f>
        <v>1</v>
      </c>
      <c r="AF4" s="157">
        <v>15</v>
      </c>
      <c r="AG4" s="146"/>
      <c r="AH4" s="147">
        <v>1</v>
      </c>
      <c r="AI4" s="147"/>
      <c r="AJ4" s="188">
        <f t="shared" ref="AJ4:AJ9" si="14">IF($AF$11=0,0,AF4/$AF$11)</f>
        <v>0.16304347826086957</v>
      </c>
      <c r="AK4" s="188">
        <f t="shared" ref="AK4:AK10" si="15">IF($AG$11=0,0,AG4/$AG$11)</f>
        <v>0</v>
      </c>
      <c r="AL4" s="187">
        <f t="shared" ref="AL4:AL9" si="16">$B4</f>
        <v>1</v>
      </c>
      <c r="AM4" s="157"/>
      <c r="AN4" s="146"/>
      <c r="AO4" s="147"/>
      <c r="AP4" s="147"/>
      <c r="AQ4" s="188">
        <f t="shared" ref="AQ4:AQ9" si="17">IF($AM$11=0,0,AM4/$AM$11)</f>
        <v>0</v>
      </c>
      <c r="AR4" s="188">
        <f t="shared" ref="AR4:AR10" si="18">IF($AN$11=0,0,AN4/$AN$11)</f>
        <v>0</v>
      </c>
      <c r="AS4" s="187">
        <f t="shared" ref="AS4:AS9" si="19">$B4</f>
        <v>1</v>
      </c>
      <c r="AT4" s="145"/>
      <c r="AU4" s="146"/>
      <c r="AV4" s="147"/>
      <c r="AW4" s="147"/>
      <c r="AX4" s="188">
        <f t="shared" ref="AX4:AX9" si="20">IF($AT$11=0,0,AT4/$AT$11)</f>
        <v>0</v>
      </c>
      <c r="AY4" s="188">
        <f t="shared" ref="AY4:AY10" si="21">IF($AU$11=0,0,AU4/$AU$11)</f>
        <v>0</v>
      </c>
    </row>
    <row r="5" spans="1:51" s="168" customFormat="1" ht="13.8" thickBot="1" x14ac:dyDescent="0.3">
      <c r="A5" s="149" t="s">
        <v>171</v>
      </c>
      <c r="B5" s="185">
        <v>3</v>
      </c>
      <c r="C5" s="115">
        <f t="shared" si="0"/>
        <v>104</v>
      </c>
      <c r="D5" s="115">
        <f t="shared" si="0"/>
        <v>3</v>
      </c>
      <c r="E5" s="115">
        <f t="shared" si="0"/>
        <v>0</v>
      </c>
      <c r="F5" s="115">
        <f t="shared" si="0"/>
        <v>0</v>
      </c>
      <c r="G5" s="186">
        <f t="shared" si="1"/>
        <v>0.32198142414860681</v>
      </c>
      <c r="H5" s="186">
        <f t="shared" si="2"/>
        <v>0.42857142857142855</v>
      </c>
      <c r="I5" s="187">
        <f t="shared" si="3"/>
        <v>3</v>
      </c>
      <c r="J5" s="144" t="str">
        <f t="shared" si="4"/>
        <v>Meaghan Hargrave</v>
      </c>
      <c r="K5" s="157">
        <v>16</v>
      </c>
      <c r="L5" s="146"/>
      <c r="M5" s="147"/>
      <c r="N5" s="147"/>
      <c r="O5" s="188">
        <f t="shared" si="5"/>
        <v>0.41025641025641024</v>
      </c>
      <c r="P5" s="188">
        <f t="shared" si="6"/>
        <v>0</v>
      </c>
      <c r="Q5" s="187">
        <f t="shared" si="7"/>
        <v>3</v>
      </c>
      <c r="R5" s="157">
        <v>35</v>
      </c>
      <c r="S5" s="146">
        <v>2</v>
      </c>
      <c r="T5" s="147"/>
      <c r="U5" s="147"/>
      <c r="V5" s="188">
        <f t="shared" si="8"/>
        <v>0.35714285714285715</v>
      </c>
      <c r="W5" s="188">
        <f t="shared" si="9"/>
        <v>0.5</v>
      </c>
      <c r="X5" s="187">
        <f t="shared" si="10"/>
        <v>3</v>
      </c>
      <c r="Y5" s="157">
        <v>22</v>
      </c>
      <c r="Z5" s="146">
        <v>1</v>
      </c>
      <c r="AA5" s="147"/>
      <c r="AB5" s="147"/>
      <c r="AC5" s="188">
        <f t="shared" si="11"/>
        <v>0.23404255319148937</v>
      </c>
      <c r="AD5" s="188">
        <f t="shared" si="12"/>
        <v>0.5</v>
      </c>
      <c r="AE5" s="187">
        <f t="shared" si="13"/>
        <v>3</v>
      </c>
      <c r="AF5" s="157">
        <v>31</v>
      </c>
      <c r="AG5" s="146"/>
      <c r="AH5" s="147"/>
      <c r="AI5" s="147"/>
      <c r="AJ5" s="188">
        <f t="shared" si="14"/>
        <v>0.33695652173913043</v>
      </c>
      <c r="AK5" s="188">
        <f t="shared" si="15"/>
        <v>0</v>
      </c>
      <c r="AL5" s="187">
        <f t="shared" si="16"/>
        <v>3</v>
      </c>
      <c r="AM5" s="157"/>
      <c r="AN5" s="146"/>
      <c r="AO5" s="147"/>
      <c r="AP5" s="147"/>
      <c r="AQ5" s="188">
        <f t="shared" si="17"/>
        <v>0</v>
      </c>
      <c r="AR5" s="188">
        <f t="shared" si="18"/>
        <v>0</v>
      </c>
      <c r="AS5" s="187">
        <f t="shared" si="19"/>
        <v>3</v>
      </c>
      <c r="AT5" s="145"/>
      <c r="AU5" s="146"/>
      <c r="AV5" s="147"/>
      <c r="AW5" s="147"/>
      <c r="AX5" s="188">
        <f t="shared" si="20"/>
        <v>0</v>
      </c>
      <c r="AY5" s="188">
        <f t="shared" si="21"/>
        <v>0</v>
      </c>
    </row>
    <row r="6" spans="1:51" s="168" customFormat="1" ht="13.8" thickBot="1" x14ac:dyDescent="0.3">
      <c r="A6" s="149" t="s">
        <v>172</v>
      </c>
      <c r="B6" s="185">
        <v>5</v>
      </c>
      <c r="C6" s="115">
        <f t="shared" si="0"/>
        <v>55</v>
      </c>
      <c r="D6" s="115">
        <f t="shared" si="0"/>
        <v>0</v>
      </c>
      <c r="E6" s="115">
        <f t="shared" si="0"/>
        <v>0</v>
      </c>
      <c r="F6" s="115">
        <f t="shared" si="0"/>
        <v>0</v>
      </c>
      <c r="G6" s="186">
        <f t="shared" si="1"/>
        <v>0.17027863777089783</v>
      </c>
      <c r="H6" s="186">
        <f t="shared" si="2"/>
        <v>0</v>
      </c>
      <c r="I6" s="187">
        <f t="shared" si="3"/>
        <v>5</v>
      </c>
      <c r="J6" s="144" t="str">
        <f t="shared" si="4"/>
        <v>Brieann Baldock</v>
      </c>
      <c r="K6" s="157">
        <v>7</v>
      </c>
      <c r="L6" s="146"/>
      <c r="M6" s="147"/>
      <c r="N6" s="147"/>
      <c r="O6" s="188">
        <f t="shared" si="5"/>
        <v>0.17948717948717949</v>
      </c>
      <c r="P6" s="188">
        <f t="shared" si="6"/>
        <v>0</v>
      </c>
      <c r="Q6" s="187">
        <f t="shared" si="7"/>
        <v>5</v>
      </c>
      <c r="R6" s="157">
        <v>18</v>
      </c>
      <c r="S6" s="146"/>
      <c r="T6" s="147"/>
      <c r="U6" s="147"/>
      <c r="V6" s="188">
        <f t="shared" si="8"/>
        <v>0.18367346938775511</v>
      </c>
      <c r="W6" s="188">
        <f t="shared" si="9"/>
        <v>0</v>
      </c>
      <c r="X6" s="187">
        <f t="shared" si="10"/>
        <v>5</v>
      </c>
      <c r="Y6" s="157">
        <v>19</v>
      </c>
      <c r="Z6" s="146"/>
      <c r="AA6" s="147"/>
      <c r="AB6" s="147"/>
      <c r="AC6" s="188">
        <f t="shared" si="11"/>
        <v>0.20212765957446807</v>
      </c>
      <c r="AD6" s="188">
        <f t="shared" si="12"/>
        <v>0</v>
      </c>
      <c r="AE6" s="187">
        <f t="shared" si="13"/>
        <v>5</v>
      </c>
      <c r="AF6" s="157">
        <v>11</v>
      </c>
      <c r="AG6" s="146"/>
      <c r="AH6" s="147"/>
      <c r="AI6" s="147"/>
      <c r="AJ6" s="188">
        <f t="shared" si="14"/>
        <v>0.11956521739130435</v>
      </c>
      <c r="AK6" s="188">
        <f t="shared" si="15"/>
        <v>0</v>
      </c>
      <c r="AL6" s="187">
        <f t="shared" si="16"/>
        <v>5</v>
      </c>
      <c r="AM6" s="157"/>
      <c r="AN6" s="146"/>
      <c r="AO6" s="147"/>
      <c r="AP6" s="147"/>
      <c r="AQ6" s="188">
        <f t="shared" si="17"/>
        <v>0</v>
      </c>
      <c r="AR6" s="188">
        <f t="shared" si="18"/>
        <v>0</v>
      </c>
      <c r="AS6" s="187">
        <f t="shared" si="19"/>
        <v>5</v>
      </c>
      <c r="AT6" s="145"/>
      <c r="AU6" s="146"/>
      <c r="AV6" s="147"/>
      <c r="AW6" s="147"/>
      <c r="AX6" s="188">
        <f t="shared" si="20"/>
        <v>0</v>
      </c>
      <c r="AY6" s="188">
        <f t="shared" si="21"/>
        <v>0</v>
      </c>
    </row>
    <row r="7" spans="1:51" s="168" customFormat="1" ht="13.8" thickBot="1" x14ac:dyDescent="0.3">
      <c r="A7" s="149" t="s">
        <v>174</v>
      </c>
      <c r="B7" s="185">
        <v>9</v>
      </c>
      <c r="C7" s="115">
        <f t="shared" si="0"/>
        <v>140</v>
      </c>
      <c r="D7" s="115">
        <f t="shared" si="0"/>
        <v>4</v>
      </c>
      <c r="E7" s="115">
        <f t="shared" si="0"/>
        <v>0</v>
      </c>
      <c r="F7" s="115">
        <f t="shared" si="0"/>
        <v>0</v>
      </c>
      <c r="G7" s="186">
        <f t="shared" si="1"/>
        <v>0.43343653250773995</v>
      </c>
      <c r="H7" s="186">
        <f t="shared" si="2"/>
        <v>0.5714285714285714</v>
      </c>
      <c r="I7" s="187">
        <f t="shared" si="3"/>
        <v>9</v>
      </c>
      <c r="J7" s="144" t="str">
        <f t="shared" si="4"/>
        <v>Carla Shibley</v>
      </c>
      <c r="K7" s="157">
        <v>16</v>
      </c>
      <c r="L7" s="146"/>
      <c r="M7" s="147"/>
      <c r="N7" s="147"/>
      <c r="O7" s="188">
        <f t="shared" si="5"/>
        <v>0.41025641025641024</v>
      </c>
      <c r="P7" s="188">
        <f t="shared" si="6"/>
        <v>0</v>
      </c>
      <c r="Q7" s="187">
        <f t="shared" si="7"/>
        <v>9</v>
      </c>
      <c r="R7" s="157">
        <v>39</v>
      </c>
      <c r="S7" s="146">
        <v>2</v>
      </c>
      <c r="T7" s="147"/>
      <c r="U7" s="147"/>
      <c r="V7" s="188">
        <f t="shared" si="8"/>
        <v>0.39795918367346939</v>
      </c>
      <c r="W7" s="188">
        <f t="shared" si="9"/>
        <v>0.5</v>
      </c>
      <c r="X7" s="187">
        <f t="shared" si="10"/>
        <v>9</v>
      </c>
      <c r="Y7" s="157">
        <v>50</v>
      </c>
      <c r="Z7" s="146">
        <v>1</v>
      </c>
      <c r="AA7" s="147"/>
      <c r="AB7" s="147"/>
      <c r="AC7" s="188">
        <f t="shared" si="11"/>
        <v>0.53191489361702127</v>
      </c>
      <c r="AD7" s="188">
        <f t="shared" si="12"/>
        <v>0.5</v>
      </c>
      <c r="AE7" s="187">
        <f t="shared" si="13"/>
        <v>9</v>
      </c>
      <c r="AF7" s="157">
        <v>35</v>
      </c>
      <c r="AG7" s="146">
        <v>1</v>
      </c>
      <c r="AH7" s="147"/>
      <c r="AI7" s="147"/>
      <c r="AJ7" s="188">
        <f t="shared" si="14"/>
        <v>0.38043478260869568</v>
      </c>
      <c r="AK7" s="188">
        <f t="shared" si="15"/>
        <v>1</v>
      </c>
      <c r="AL7" s="187">
        <f t="shared" si="16"/>
        <v>9</v>
      </c>
      <c r="AM7" s="157"/>
      <c r="AN7" s="146"/>
      <c r="AO7" s="147"/>
      <c r="AP7" s="147"/>
      <c r="AQ7" s="188">
        <f t="shared" si="17"/>
        <v>0</v>
      </c>
      <c r="AR7" s="188">
        <f t="shared" si="18"/>
        <v>0</v>
      </c>
      <c r="AS7" s="187">
        <f t="shared" si="19"/>
        <v>9</v>
      </c>
      <c r="AT7" s="145"/>
      <c r="AU7" s="146"/>
      <c r="AV7" s="147"/>
      <c r="AW7" s="147"/>
      <c r="AX7" s="188">
        <f t="shared" si="20"/>
        <v>0</v>
      </c>
      <c r="AY7" s="188">
        <f t="shared" si="21"/>
        <v>0</v>
      </c>
    </row>
    <row r="8" spans="1:51" s="168" customFormat="1" ht="13.8" thickBot="1" x14ac:dyDescent="0.3">
      <c r="A8" s="149"/>
      <c r="B8" s="185"/>
      <c r="C8" s="115">
        <f t="shared" si="0"/>
        <v>0</v>
      </c>
      <c r="D8" s="115">
        <f t="shared" si="0"/>
        <v>0</v>
      </c>
      <c r="E8" s="115">
        <f t="shared" si="0"/>
        <v>0</v>
      </c>
      <c r="F8" s="115">
        <f t="shared" si="0"/>
        <v>0</v>
      </c>
      <c r="G8" s="186">
        <f t="shared" si="1"/>
        <v>0</v>
      </c>
      <c r="H8" s="186">
        <f t="shared" si="2"/>
        <v>0</v>
      </c>
      <c r="I8" s="187">
        <f t="shared" si="3"/>
        <v>0</v>
      </c>
      <c r="J8" s="144">
        <f t="shared" si="4"/>
        <v>0</v>
      </c>
      <c r="K8" s="145"/>
      <c r="L8" s="146"/>
      <c r="M8" s="147"/>
      <c r="N8" s="147"/>
      <c r="O8" s="188">
        <f t="shared" si="5"/>
        <v>0</v>
      </c>
      <c r="P8" s="188">
        <f t="shared" si="6"/>
        <v>0</v>
      </c>
      <c r="Q8" s="187">
        <f t="shared" si="7"/>
        <v>0</v>
      </c>
      <c r="R8" s="145"/>
      <c r="S8" s="146"/>
      <c r="T8" s="147"/>
      <c r="U8" s="147"/>
      <c r="V8" s="188">
        <f t="shared" si="8"/>
        <v>0</v>
      </c>
      <c r="W8" s="188">
        <f t="shared" si="9"/>
        <v>0</v>
      </c>
      <c r="X8" s="187">
        <f t="shared" si="10"/>
        <v>0</v>
      </c>
      <c r="Y8" s="145"/>
      <c r="Z8" s="146"/>
      <c r="AA8" s="147"/>
      <c r="AB8" s="147"/>
      <c r="AC8" s="188">
        <f t="shared" si="11"/>
        <v>0</v>
      </c>
      <c r="AD8" s="188">
        <f t="shared" si="12"/>
        <v>0</v>
      </c>
      <c r="AE8" s="187">
        <f t="shared" si="13"/>
        <v>0</v>
      </c>
      <c r="AF8" s="145"/>
      <c r="AG8" s="146"/>
      <c r="AH8" s="147"/>
      <c r="AI8" s="147"/>
      <c r="AJ8" s="188">
        <f t="shared" si="14"/>
        <v>0</v>
      </c>
      <c r="AK8" s="188">
        <f t="shared" si="15"/>
        <v>0</v>
      </c>
      <c r="AL8" s="187">
        <f t="shared" si="16"/>
        <v>0</v>
      </c>
      <c r="AM8" s="145"/>
      <c r="AN8" s="146"/>
      <c r="AO8" s="147"/>
      <c r="AP8" s="147"/>
      <c r="AQ8" s="188">
        <f t="shared" si="17"/>
        <v>0</v>
      </c>
      <c r="AR8" s="188">
        <f t="shared" si="18"/>
        <v>0</v>
      </c>
      <c r="AS8" s="187">
        <f t="shared" si="19"/>
        <v>0</v>
      </c>
      <c r="AT8" s="145"/>
      <c r="AU8" s="146"/>
      <c r="AV8" s="147"/>
      <c r="AW8" s="147"/>
      <c r="AX8" s="188">
        <f t="shared" si="20"/>
        <v>0</v>
      </c>
      <c r="AY8" s="188">
        <f t="shared" si="21"/>
        <v>0</v>
      </c>
    </row>
    <row r="9" spans="1:51" s="168" customFormat="1" ht="13.8" thickBot="1" x14ac:dyDescent="0.3">
      <c r="A9" s="149"/>
      <c r="B9" s="185"/>
      <c r="C9" s="115">
        <f t="shared" si="0"/>
        <v>0</v>
      </c>
      <c r="D9" s="115">
        <f t="shared" si="0"/>
        <v>0</v>
      </c>
      <c r="E9" s="115">
        <f t="shared" si="0"/>
        <v>0</v>
      </c>
      <c r="F9" s="115">
        <f t="shared" si="0"/>
        <v>0</v>
      </c>
      <c r="G9" s="186">
        <f t="shared" si="1"/>
        <v>0</v>
      </c>
      <c r="H9" s="186">
        <f t="shared" si="2"/>
        <v>0</v>
      </c>
      <c r="I9" s="187">
        <f t="shared" si="3"/>
        <v>0</v>
      </c>
      <c r="J9" s="144">
        <f t="shared" si="4"/>
        <v>0</v>
      </c>
      <c r="K9" s="145"/>
      <c r="L9" s="146"/>
      <c r="M9" s="147"/>
      <c r="N9" s="147"/>
      <c r="O9" s="188">
        <f t="shared" si="5"/>
        <v>0</v>
      </c>
      <c r="P9" s="188">
        <f t="shared" si="6"/>
        <v>0</v>
      </c>
      <c r="Q9" s="187">
        <f t="shared" si="7"/>
        <v>0</v>
      </c>
      <c r="R9" s="145"/>
      <c r="S9" s="146"/>
      <c r="T9" s="147"/>
      <c r="U9" s="147"/>
      <c r="V9" s="188">
        <f t="shared" si="8"/>
        <v>0</v>
      </c>
      <c r="W9" s="188">
        <f t="shared" si="9"/>
        <v>0</v>
      </c>
      <c r="X9" s="187">
        <f t="shared" si="10"/>
        <v>0</v>
      </c>
      <c r="Y9" s="145"/>
      <c r="Z9" s="146"/>
      <c r="AA9" s="147"/>
      <c r="AB9" s="147"/>
      <c r="AC9" s="188">
        <f t="shared" si="11"/>
        <v>0</v>
      </c>
      <c r="AD9" s="188">
        <f t="shared" si="12"/>
        <v>0</v>
      </c>
      <c r="AE9" s="187">
        <f t="shared" si="13"/>
        <v>0</v>
      </c>
      <c r="AF9" s="145"/>
      <c r="AG9" s="146"/>
      <c r="AH9" s="147"/>
      <c r="AI9" s="147"/>
      <c r="AJ9" s="188">
        <f t="shared" si="14"/>
        <v>0</v>
      </c>
      <c r="AK9" s="188">
        <f t="shared" si="15"/>
        <v>0</v>
      </c>
      <c r="AL9" s="187">
        <f t="shared" si="16"/>
        <v>0</v>
      </c>
      <c r="AM9" s="145"/>
      <c r="AN9" s="146"/>
      <c r="AO9" s="147"/>
      <c r="AP9" s="147"/>
      <c r="AQ9" s="188">
        <f t="shared" si="17"/>
        <v>0</v>
      </c>
      <c r="AR9" s="188">
        <f t="shared" si="18"/>
        <v>0</v>
      </c>
      <c r="AS9" s="187">
        <f t="shared" si="19"/>
        <v>0</v>
      </c>
      <c r="AT9" s="145"/>
      <c r="AU9" s="146"/>
      <c r="AV9" s="147"/>
      <c r="AW9" s="147"/>
      <c r="AX9" s="188">
        <f t="shared" si="20"/>
        <v>0</v>
      </c>
      <c r="AY9" s="188">
        <f t="shared" si="21"/>
        <v>0</v>
      </c>
    </row>
    <row r="10" spans="1:51" s="168" customFormat="1" ht="13.8" thickBot="1" x14ac:dyDescent="0.3">
      <c r="A10" s="189" t="s">
        <v>24</v>
      </c>
      <c r="B10" s="189"/>
      <c r="C10" s="115"/>
      <c r="D10" s="189">
        <f>L10+S10+Z10+AG10+AN10+AU10</f>
        <v>0</v>
      </c>
      <c r="E10" s="115"/>
      <c r="F10" s="115"/>
      <c r="G10" s="114"/>
      <c r="H10" s="186">
        <f t="shared" si="2"/>
        <v>0</v>
      </c>
      <c r="I10" s="173"/>
      <c r="J10" s="190" t="s">
        <v>24</v>
      </c>
      <c r="K10" s="191"/>
      <c r="L10" s="155"/>
      <c r="M10" s="192"/>
      <c r="N10" s="192"/>
      <c r="O10" s="188"/>
      <c r="P10" s="188">
        <f t="shared" si="6"/>
        <v>0</v>
      </c>
      <c r="Q10" s="173"/>
      <c r="R10" s="191"/>
      <c r="S10" s="155"/>
      <c r="T10" s="192"/>
      <c r="U10" s="192"/>
      <c r="V10" s="188"/>
      <c r="W10" s="188">
        <f t="shared" si="9"/>
        <v>0</v>
      </c>
      <c r="X10" s="173"/>
      <c r="Y10" s="191"/>
      <c r="Z10" s="155"/>
      <c r="AA10" s="192"/>
      <c r="AB10" s="192"/>
      <c r="AC10" s="188"/>
      <c r="AD10" s="188">
        <f t="shared" si="12"/>
        <v>0</v>
      </c>
      <c r="AE10" s="173"/>
      <c r="AF10" s="191"/>
      <c r="AG10" s="155"/>
      <c r="AH10" s="192"/>
      <c r="AI10" s="192"/>
      <c r="AJ10" s="188"/>
      <c r="AK10" s="188">
        <f t="shared" si="15"/>
        <v>0</v>
      </c>
      <c r="AL10" s="173"/>
      <c r="AM10" s="191"/>
      <c r="AN10" s="155"/>
      <c r="AO10" s="192"/>
      <c r="AP10" s="192"/>
      <c r="AQ10" s="188"/>
      <c r="AR10" s="188">
        <f t="shared" si="18"/>
        <v>0</v>
      </c>
      <c r="AS10" s="173"/>
      <c r="AT10" s="191"/>
      <c r="AU10" s="155"/>
      <c r="AV10" s="192"/>
      <c r="AW10" s="192"/>
      <c r="AX10" s="192"/>
      <c r="AY10" s="188">
        <f t="shared" si="21"/>
        <v>0</v>
      </c>
    </row>
    <row r="11" spans="1:51" s="168" customFormat="1" ht="13.8" thickBot="1" x14ac:dyDescent="0.3">
      <c r="A11" s="115"/>
      <c r="B11" s="115"/>
      <c r="C11" s="116">
        <f t="shared" ref="C11:H11" si="22">SUM(C4:C9)</f>
        <v>323</v>
      </c>
      <c r="D11" s="117">
        <f>SUM(D4:D10)</f>
        <v>7</v>
      </c>
      <c r="E11" s="118">
        <f t="shared" si="22"/>
        <v>1</v>
      </c>
      <c r="F11" s="119">
        <f t="shared" si="22"/>
        <v>0</v>
      </c>
      <c r="G11" s="120">
        <f t="shared" si="22"/>
        <v>1</v>
      </c>
      <c r="H11" s="121">
        <f t="shared" si="22"/>
        <v>1</v>
      </c>
      <c r="I11" s="173"/>
      <c r="J11" s="192"/>
      <c r="K11" s="116">
        <f>SUM(K4:K9)</f>
        <v>39</v>
      </c>
      <c r="L11" s="117">
        <f>SUM(L4:L10)</f>
        <v>0</v>
      </c>
      <c r="M11" s="118">
        <f>SUM(M4:M9)</f>
        <v>0</v>
      </c>
      <c r="N11" s="119">
        <f>SUM(N4:N9)</f>
        <v>0</v>
      </c>
      <c r="O11" s="122">
        <f>SUM(O4:O9)</f>
        <v>1</v>
      </c>
      <c r="P11" s="123">
        <f>SUM(P4:P10)</f>
        <v>0</v>
      </c>
      <c r="Q11" s="173"/>
      <c r="R11" s="116">
        <f>SUM(R4:R9)</f>
        <v>98</v>
      </c>
      <c r="S11" s="117">
        <f>SUM(S4:S10)</f>
        <v>4</v>
      </c>
      <c r="T11" s="118">
        <f>SUM(T4:T9)</f>
        <v>0</v>
      </c>
      <c r="U11" s="119">
        <f>SUM(U4:U9)</f>
        <v>0</v>
      </c>
      <c r="V11" s="122">
        <f>SUM(V4:V9)</f>
        <v>1</v>
      </c>
      <c r="W11" s="123">
        <f>SUM(W4:W10)</f>
        <v>1</v>
      </c>
      <c r="X11" s="173"/>
      <c r="Y11" s="116">
        <f>SUM(Y4:Y9)</f>
        <v>94</v>
      </c>
      <c r="Z11" s="117">
        <f>SUM(Z4:Z10)</f>
        <v>2</v>
      </c>
      <c r="AA11" s="118">
        <f>SUM(AA4:AA9)</f>
        <v>0</v>
      </c>
      <c r="AB11" s="119">
        <f>SUM(AB4:AB9)</f>
        <v>0</v>
      </c>
      <c r="AC11" s="122">
        <f>SUM(AC4:AC9)</f>
        <v>1</v>
      </c>
      <c r="AD11" s="123">
        <f>SUM(AD4:AD10)</f>
        <v>1</v>
      </c>
      <c r="AE11" s="173"/>
      <c r="AF11" s="116">
        <f>SUM(AF4:AF9)</f>
        <v>92</v>
      </c>
      <c r="AG11" s="117">
        <f>SUM(AG4:AG10)</f>
        <v>1</v>
      </c>
      <c r="AH11" s="118">
        <f>SUM(AH4:AH9)</f>
        <v>1</v>
      </c>
      <c r="AI11" s="119">
        <f>SUM(AI4:AI9)</f>
        <v>0</v>
      </c>
      <c r="AJ11" s="122">
        <f>SUM(AJ4:AJ9)</f>
        <v>1</v>
      </c>
      <c r="AK11" s="123">
        <f>SUM(AK4:AK10)</f>
        <v>1</v>
      </c>
      <c r="AL11" s="173"/>
      <c r="AM11" s="116">
        <f>SUM(AM4:AM9)</f>
        <v>0</v>
      </c>
      <c r="AN11" s="117">
        <f>SUM(AN4:AN10)</f>
        <v>0</v>
      </c>
      <c r="AO11" s="118">
        <f>SUM(AO4:AO9)</f>
        <v>0</v>
      </c>
      <c r="AP11" s="119">
        <f>SUM(AP4:AP9)</f>
        <v>0</v>
      </c>
      <c r="AQ11" s="122">
        <f>SUM(AQ4:AQ9)</f>
        <v>0</v>
      </c>
      <c r="AR11" s="123">
        <f>SUM(AR4:AR10)</f>
        <v>0</v>
      </c>
      <c r="AS11" s="173"/>
      <c r="AT11" s="116">
        <f>SUM(AT4:AT9)</f>
        <v>0</v>
      </c>
      <c r="AU11" s="117">
        <f>SUM(AU4:AU10)</f>
        <v>0</v>
      </c>
      <c r="AV11" s="118">
        <f>SUM(AV4:AV9)</f>
        <v>0</v>
      </c>
      <c r="AW11" s="119">
        <f>SUM(AW4:AW9)</f>
        <v>0</v>
      </c>
      <c r="AX11" s="122">
        <f>SUM(AX4:AX9)</f>
        <v>0</v>
      </c>
      <c r="AY11" s="123">
        <f>SUM(AY4:AY10)</f>
        <v>0</v>
      </c>
    </row>
    <row r="12" spans="1:51" s="168" customFormat="1" ht="14.4" thickBot="1" x14ac:dyDescent="0.3">
      <c r="A12" s="363" t="s">
        <v>127</v>
      </c>
      <c r="B12" s="363"/>
      <c r="C12" s="364"/>
      <c r="D12" s="364"/>
      <c r="E12" s="364"/>
      <c r="F12" s="364"/>
      <c r="G12" s="364"/>
      <c r="H12" s="364"/>
      <c r="I12" s="173"/>
      <c r="J12" s="134" t="s">
        <v>17</v>
      </c>
      <c r="K12" s="178" t="s">
        <v>16</v>
      </c>
      <c r="L12" s="134" t="s">
        <v>9</v>
      </c>
      <c r="M12" s="178"/>
      <c r="N12" s="178"/>
      <c r="O12" s="134" t="s">
        <v>160</v>
      </c>
      <c r="P12" s="179"/>
      <c r="Q12" s="173"/>
      <c r="R12" s="178" t="s">
        <v>16</v>
      </c>
      <c r="S12" s="134" t="s">
        <v>161</v>
      </c>
      <c r="T12" s="178"/>
      <c r="U12" s="178"/>
      <c r="V12" s="134" t="s">
        <v>162</v>
      </c>
      <c r="W12" s="179"/>
      <c r="X12" s="173"/>
      <c r="Y12" s="178" t="s">
        <v>16</v>
      </c>
      <c r="Z12" s="134" t="s">
        <v>163</v>
      </c>
      <c r="AA12" s="178"/>
      <c r="AB12" s="178"/>
      <c r="AC12" s="134" t="s">
        <v>164</v>
      </c>
      <c r="AD12" s="179"/>
      <c r="AE12" s="173"/>
      <c r="AF12" s="178" t="s">
        <v>16</v>
      </c>
      <c r="AG12" s="134" t="s">
        <v>86</v>
      </c>
      <c r="AH12" s="178"/>
      <c r="AI12" s="178"/>
      <c r="AJ12" s="134" t="s">
        <v>284</v>
      </c>
      <c r="AK12" s="179"/>
      <c r="AL12" s="173"/>
      <c r="AM12" s="178" t="s">
        <v>16</v>
      </c>
      <c r="AN12" s="134"/>
      <c r="AO12" s="178"/>
      <c r="AP12" s="178"/>
      <c r="AQ12" s="134" t="s">
        <v>18</v>
      </c>
      <c r="AR12" s="178"/>
      <c r="AS12" s="173"/>
      <c r="AT12" s="178" t="s">
        <v>16</v>
      </c>
      <c r="AU12" s="134"/>
      <c r="AV12" s="178"/>
      <c r="AW12" s="178"/>
      <c r="AX12" s="134" t="s">
        <v>18</v>
      </c>
      <c r="AY12" s="179"/>
    </row>
    <row r="13" spans="1:51" s="168" customFormat="1" ht="40.200000000000003" thickBot="1" x14ac:dyDescent="0.3">
      <c r="A13" s="113" t="s">
        <v>0</v>
      </c>
      <c r="B13" s="113" t="s">
        <v>73</v>
      </c>
      <c r="C13" s="113" t="s">
        <v>1</v>
      </c>
      <c r="D13" s="113" t="s">
        <v>4</v>
      </c>
      <c r="E13" s="113" t="s">
        <v>2</v>
      </c>
      <c r="F13" s="113" t="s">
        <v>3</v>
      </c>
      <c r="G13" s="103" t="s">
        <v>7</v>
      </c>
      <c r="H13" s="103" t="s">
        <v>6</v>
      </c>
      <c r="I13" s="173"/>
      <c r="J13" s="181" t="s">
        <v>0</v>
      </c>
      <c r="K13" s="182" t="s">
        <v>14</v>
      </c>
      <c r="L13" s="182" t="s">
        <v>13</v>
      </c>
      <c r="M13" s="182" t="s">
        <v>12</v>
      </c>
      <c r="N13" s="183" t="s">
        <v>20</v>
      </c>
      <c r="O13" s="184" t="s">
        <v>21</v>
      </c>
      <c r="P13" s="184" t="s">
        <v>15</v>
      </c>
      <c r="Q13" s="173"/>
      <c r="R13" s="182" t="s">
        <v>14</v>
      </c>
      <c r="S13" s="182" t="s">
        <v>13</v>
      </c>
      <c r="T13" s="182" t="s">
        <v>12</v>
      </c>
      <c r="U13" s="183" t="s">
        <v>20</v>
      </c>
      <c r="V13" s="184" t="s">
        <v>21</v>
      </c>
      <c r="W13" s="184" t="s">
        <v>15</v>
      </c>
      <c r="X13" s="173"/>
      <c r="Y13" s="182" t="s">
        <v>14</v>
      </c>
      <c r="Z13" s="182" t="s">
        <v>13</v>
      </c>
      <c r="AA13" s="182" t="s">
        <v>12</v>
      </c>
      <c r="AB13" s="183" t="s">
        <v>20</v>
      </c>
      <c r="AC13" s="184" t="s">
        <v>21</v>
      </c>
      <c r="AD13" s="184" t="s">
        <v>15</v>
      </c>
      <c r="AE13" s="173"/>
      <c r="AF13" s="182" t="s">
        <v>14</v>
      </c>
      <c r="AG13" s="182" t="s">
        <v>13</v>
      </c>
      <c r="AH13" s="182" t="s">
        <v>12</v>
      </c>
      <c r="AI13" s="183" t="s">
        <v>20</v>
      </c>
      <c r="AJ13" s="184" t="s">
        <v>21</v>
      </c>
      <c r="AK13" s="184" t="s">
        <v>15</v>
      </c>
      <c r="AL13" s="173"/>
      <c r="AM13" s="182" t="s">
        <v>14</v>
      </c>
      <c r="AN13" s="182" t="s">
        <v>13</v>
      </c>
      <c r="AO13" s="182" t="s">
        <v>12</v>
      </c>
      <c r="AP13" s="183" t="s">
        <v>20</v>
      </c>
      <c r="AQ13" s="184" t="s">
        <v>21</v>
      </c>
      <c r="AR13" s="184" t="s">
        <v>15</v>
      </c>
      <c r="AS13" s="173"/>
      <c r="AT13" s="182" t="s">
        <v>14</v>
      </c>
      <c r="AU13" s="182" t="s">
        <v>13</v>
      </c>
      <c r="AV13" s="182" t="s">
        <v>12</v>
      </c>
      <c r="AW13" s="183" t="s">
        <v>20</v>
      </c>
      <c r="AX13" s="184" t="s">
        <v>21</v>
      </c>
      <c r="AY13" s="184" t="s">
        <v>15</v>
      </c>
    </row>
    <row r="14" spans="1:51" s="168" customFormat="1" ht="13.8" thickBot="1" x14ac:dyDescent="0.3">
      <c r="A14" s="149"/>
      <c r="B14" s="185">
        <v>1</v>
      </c>
      <c r="C14" s="115">
        <f t="shared" ref="C14:F19" si="23">K14+R14+Y14+AF14+AM14+AT14</f>
        <v>0</v>
      </c>
      <c r="D14" s="115">
        <f t="shared" si="23"/>
        <v>0</v>
      </c>
      <c r="E14" s="115">
        <f t="shared" si="23"/>
        <v>0</v>
      </c>
      <c r="F14" s="115">
        <f t="shared" si="23"/>
        <v>0</v>
      </c>
      <c r="G14" s="186">
        <f t="shared" ref="G14:G19" si="24">IF($C$21=0,0,C14/$C$21)</f>
        <v>0</v>
      </c>
      <c r="H14" s="186">
        <f t="shared" ref="H14:H20" si="25">IF($D$21=0,0,D14/$D$21)</f>
        <v>0</v>
      </c>
      <c r="I14" s="187">
        <f t="shared" ref="I14:I19" si="26">$B14</f>
        <v>1</v>
      </c>
      <c r="J14" s="144">
        <f t="shared" ref="J14:J19" si="27">A14</f>
        <v>0</v>
      </c>
      <c r="K14" s="157"/>
      <c r="L14" s="146"/>
      <c r="M14" s="147"/>
      <c r="N14" s="147"/>
      <c r="O14" s="188">
        <f t="shared" ref="O14:O19" si="28">IF($K$21=0,0,K14/$K$21)</f>
        <v>0</v>
      </c>
      <c r="P14" s="188">
        <f t="shared" ref="P14:P20" si="29">IF($L$21=0,0,L14/$L$21)</f>
        <v>0</v>
      </c>
      <c r="Q14" s="187">
        <f t="shared" ref="Q14:Q19" si="30">$B14</f>
        <v>1</v>
      </c>
      <c r="R14" s="157"/>
      <c r="S14" s="146"/>
      <c r="T14" s="147"/>
      <c r="U14" s="147"/>
      <c r="V14" s="188">
        <f t="shared" ref="V14:V19" si="31">IF($R$21=0,0,R14/$R$21)</f>
        <v>0</v>
      </c>
      <c r="W14" s="188">
        <f t="shared" ref="W14:W20" si="32">IF($S$21=0,0,S14/$S$21)</f>
        <v>0</v>
      </c>
      <c r="X14" s="187">
        <f t="shared" ref="X14:X19" si="33">$B14</f>
        <v>1</v>
      </c>
      <c r="Y14" s="157"/>
      <c r="Z14" s="146"/>
      <c r="AA14" s="147"/>
      <c r="AB14" s="147"/>
      <c r="AC14" s="188">
        <f t="shared" ref="AC14:AC19" si="34">IF($Y$21=0,0,Y14/$Y$21)</f>
        <v>0</v>
      </c>
      <c r="AD14" s="188">
        <f t="shared" ref="AD14:AD20" si="35">IF($Z$21=0,0,Z14/$Z$21)</f>
        <v>0</v>
      </c>
      <c r="AE14" s="187">
        <f t="shared" ref="AE14:AE19" si="36">$B14</f>
        <v>1</v>
      </c>
      <c r="AF14" s="157"/>
      <c r="AG14" s="146"/>
      <c r="AH14" s="147"/>
      <c r="AI14" s="147"/>
      <c r="AJ14" s="188">
        <f t="shared" ref="AJ14:AJ19" si="37">IF($AF$21=0,0,AF14/$AF$21)</f>
        <v>0</v>
      </c>
      <c r="AK14" s="188">
        <f t="shared" ref="AK14:AK20" si="38">IF($AG$21=0,0,AG14/$AG$21)</f>
        <v>0</v>
      </c>
      <c r="AL14" s="187">
        <f t="shared" ref="AL14:AL19" si="39">$B14</f>
        <v>1</v>
      </c>
      <c r="AM14" s="157"/>
      <c r="AN14" s="146"/>
      <c r="AO14" s="147"/>
      <c r="AP14" s="147"/>
      <c r="AQ14" s="188">
        <f t="shared" ref="AQ14:AQ19" si="40">IF($AM$21=0,0,AM14/$AM$21)</f>
        <v>0</v>
      </c>
      <c r="AR14" s="188">
        <f t="shared" ref="AR14:AR20" si="41">IF($AN$21=0,0,AN14/$AN$21)</f>
        <v>0</v>
      </c>
      <c r="AS14" s="187">
        <f t="shared" ref="AS14:AS19" si="42">$B14</f>
        <v>1</v>
      </c>
      <c r="AT14" s="157"/>
      <c r="AU14" s="146"/>
      <c r="AV14" s="147"/>
      <c r="AW14" s="147"/>
      <c r="AX14" s="188">
        <f t="shared" ref="AX14:AX19" si="43">IF($AT$21=0,0,AT14/$AT$21)</f>
        <v>0</v>
      </c>
      <c r="AY14" s="188">
        <f t="shared" ref="AY14:AY20" si="44">IF($AU$21=0,0,AU14/$AU$21)</f>
        <v>0</v>
      </c>
    </row>
    <row r="15" spans="1:51" s="168" customFormat="1" ht="13.8" thickBot="1" x14ac:dyDescent="0.3">
      <c r="A15" s="193" t="s">
        <v>176</v>
      </c>
      <c r="B15" s="185">
        <v>2</v>
      </c>
      <c r="C15" s="115">
        <f t="shared" si="23"/>
        <v>89</v>
      </c>
      <c r="D15" s="115">
        <f t="shared" si="23"/>
        <v>2</v>
      </c>
      <c r="E15" s="115">
        <f t="shared" si="23"/>
        <v>2</v>
      </c>
      <c r="F15" s="115">
        <f t="shared" si="23"/>
        <v>2</v>
      </c>
      <c r="G15" s="186">
        <f t="shared" si="24"/>
        <v>0.27987421383647798</v>
      </c>
      <c r="H15" s="186">
        <f t="shared" si="25"/>
        <v>9.5238095238095233E-2</v>
      </c>
      <c r="I15" s="187">
        <f t="shared" si="26"/>
        <v>2</v>
      </c>
      <c r="J15" s="144" t="str">
        <f t="shared" si="27"/>
        <v>Brenda Luke</v>
      </c>
      <c r="K15" s="157">
        <v>33</v>
      </c>
      <c r="L15" s="146">
        <v>2</v>
      </c>
      <c r="M15" s="147">
        <v>2</v>
      </c>
      <c r="N15" s="147">
        <v>2</v>
      </c>
      <c r="O15" s="188">
        <f t="shared" si="28"/>
        <v>0.36666666666666664</v>
      </c>
      <c r="P15" s="188">
        <f t="shared" si="29"/>
        <v>0.22222222222222221</v>
      </c>
      <c r="Q15" s="187">
        <f t="shared" si="30"/>
        <v>2</v>
      </c>
      <c r="R15" s="157">
        <v>24</v>
      </c>
      <c r="S15" s="146"/>
      <c r="T15" s="147"/>
      <c r="U15" s="147"/>
      <c r="V15" s="188">
        <f t="shared" si="31"/>
        <v>0.2696629213483146</v>
      </c>
      <c r="W15" s="188">
        <f t="shared" si="32"/>
        <v>0</v>
      </c>
      <c r="X15" s="187">
        <f t="shared" si="33"/>
        <v>2</v>
      </c>
      <c r="Y15" s="157">
        <v>27</v>
      </c>
      <c r="Z15" s="146"/>
      <c r="AA15" s="147"/>
      <c r="AB15" s="147"/>
      <c r="AC15" s="188">
        <f t="shared" si="34"/>
        <v>0.28421052631578947</v>
      </c>
      <c r="AD15" s="188">
        <f t="shared" si="35"/>
        <v>0</v>
      </c>
      <c r="AE15" s="187">
        <f t="shared" si="36"/>
        <v>2</v>
      </c>
      <c r="AF15" s="157">
        <v>5</v>
      </c>
      <c r="AG15" s="146"/>
      <c r="AH15" s="147"/>
      <c r="AI15" s="147"/>
      <c r="AJ15" s="188">
        <f t="shared" si="37"/>
        <v>0.11363636363636363</v>
      </c>
      <c r="AK15" s="188">
        <f t="shared" si="38"/>
        <v>0</v>
      </c>
      <c r="AL15" s="187">
        <f t="shared" si="39"/>
        <v>2</v>
      </c>
      <c r="AM15" s="157"/>
      <c r="AN15" s="146"/>
      <c r="AO15" s="147"/>
      <c r="AP15" s="147"/>
      <c r="AQ15" s="188">
        <f t="shared" si="40"/>
        <v>0</v>
      </c>
      <c r="AR15" s="188">
        <f t="shared" si="41"/>
        <v>0</v>
      </c>
      <c r="AS15" s="187">
        <f t="shared" si="42"/>
        <v>2</v>
      </c>
      <c r="AT15" s="157"/>
      <c r="AU15" s="146"/>
      <c r="AV15" s="147"/>
      <c r="AW15" s="147"/>
      <c r="AX15" s="188">
        <f t="shared" si="43"/>
        <v>0</v>
      </c>
      <c r="AY15" s="188">
        <f t="shared" si="44"/>
        <v>0</v>
      </c>
    </row>
    <row r="16" spans="1:51" s="168" customFormat="1" ht="13.8" thickBot="1" x14ac:dyDescent="0.3">
      <c r="A16" s="193" t="s">
        <v>251</v>
      </c>
      <c r="B16" s="185">
        <v>3</v>
      </c>
      <c r="C16" s="115">
        <f t="shared" si="23"/>
        <v>196</v>
      </c>
      <c r="D16" s="115">
        <f t="shared" si="23"/>
        <v>19</v>
      </c>
      <c r="E16" s="115">
        <f t="shared" si="23"/>
        <v>5</v>
      </c>
      <c r="F16" s="115">
        <f t="shared" si="23"/>
        <v>4</v>
      </c>
      <c r="G16" s="186">
        <f t="shared" si="24"/>
        <v>0.61635220125786161</v>
      </c>
      <c r="H16" s="186">
        <f t="shared" si="25"/>
        <v>0.90476190476190477</v>
      </c>
      <c r="I16" s="187">
        <f t="shared" si="26"/>
        <v>3</v>
      </c>
      <c r="J16" s="144" t="str">
        <f t="shared" si="27"/>
        <v>Ashlie Andrews</v>
      </c>
      <c r="K16" s="157">
        <v>56</v>
      </c>
      <c r="L16" s="146">
        <v>7</v>
      </c>
      <c r="M16" s="147">
        <v>2</v>
      </c>
      <c r="N16" s="147">
        <v>1</v>
      </c>
      <c r="O16" s="188">
        <f t="shared" si="28"/>
        <v>0.62222222222222223</v>
      </c>
      <c r="P16" s="188">
        <f t="shared" si="29"/>
        <v>0.77777777777777779</v>
      </c>
      <c r="Q16" s="187">
        <f t="shared" si="30"/>
        <v>3</v>
      </c>
      <c r="R16" s="157">
        <v>59</v>
      </c>
      <c r="S16" s="146">
        <v>4</v>
      </c>
      <c r="T16" s="147">
        <v>2</v>
      </c>
      <c r="U16" s="147">
        <v>2</v>
      </c>
      <c r="V16" s="188">
        <f t="shared" si="31"/>
        <v>0.6629213483146067</v>
      </c>
      <c r="W16" s="188">
        <f t="shared" si="32"/>
        <v>1</v>
      </c>
      <c r="X16" s="187">
        <f t="shared" si="33"/>
        <v>3</v>
      </c>
      <c r="Y16" s="157">
        <v>55</v>
      </c>
      <c r="Z16" s="146">
        <v>8</v>
      </c>
      <c r="AA16" s="147">
        <v>1</v>
      </c>
      <c r="AB16" s="147">
        <v>1</v>
      </c>
      <c r="AC16" s="188">
        <f t="shared" si="34"/>
        <v>0.57894736842105265</v>
      </c>
      <c r="AD16" s="188">
        <f t="shared" si="35"/>
        <v>1</v>
      </c>
      <c r="AE16" s="187">
        <f t="shared" si="36"/>
        <v>3</v>
      </c>
      <c r="AF16" s="157">
        <v>26</v>
      </c>
      <c r="AG16" s="146"/>
      <c r="AH16" s="147"/>
      <c r="AI16" s="147"/>
      <c r="AJ16" s="188">
        <f t="shared" si="37"/>
        <v>0.59090909090909094</v>
      </c>
      <c r="AK16" s="188">
        <f t="shared" si="38"/>
        <v>0</v>
      </c>
      <c r="AL16" s="187">
        <f t="shared" si="39"/>
        <v>3</v>
      </c>
      <c r="AM16" s="157"/>
      <c r="AN16" s="146"/>
      <c r="AO16" s="147"/>
      <c r="AP16" s="147"/>
      <c r="AQ16" s="188">
        <f t="shared" si="40"/>
        <v>0</v>
      </c>
      <c r="AR16" s="188">
        <f t="shared" si="41"/>
        <v>0</v>
      </c>
      <c r="AS16" s="187">
        <f t="shared" si="42"/>
        <v>3</v>
      </c>
      <c r="AT16" s="157"/>
      <c r="AU16" s="146"/>
      <c r="AV16" s="147"/>
      <c r="AW16" s="147"/>
      <c r="AX16" s="188">
        <f t="shared" si="43"/>
        <v>0</v>
      </c>
      <c r="AY16" s="188">
        <f t="shared" si="44"/>
        <v>0</v>
      </c>
    </row>
    <row r="17" spans="1:51" s="168" customFormat="1" ht="13.8" thickBot="1" x14ac:dyDescent="0.3">
      <c r="A17" s="193" t="s">
        <v>177</v>
      </c>
      <c r="B17" s="185">
        <v>7</v>
      </c>
      <c r="C17" s="115">
        <f t="shared" si="23"/>
        <v>31</v>
      </c>
      <c r="D17" s="115">
        <f t="shared" si="23"/>
        <v>0</v>
      </c>
      <c r="E17" s="115">
        <f t="shared" si="23"/>
        <v>1</v>
      </c>
      <c r="F17" s="115">
        <f t="shared" si="23"/>
        <v>1</v>
      </c>
      <c r="G17" s="186">
        <f t="shared" si="24"/>
        <v>9.7484276729559755E-2</v>
      </c>
      <c r="H17" s="186">
        <f t="shared" si="25"/>
        <v>0</v>
      </c>
      <c r="I17" s="187">
        <f t="shared" si="26"/>
        <v>7</v>
      </c>
      <c r="J17" s="144" t="str">
        <f t="shared" si="27"/>
        <v>Amanda Pang</v>
      </c>
      <c r="K17" s="157">
        <v>1</v>
      </c>
      <c r="L17" s="146"/>
      <c r="M17" s="147"/>
      <c r="N17" s="147"/>
      <c r="O17" s="188">
        <f t="shared" si="28"/>
        <v>1.1111111111111112E-2</v>
      </c>
      <c r="P17" s="188">
        <f t="shared" si="29"/>
        <v>0</v>
      </c>
      <c r="Q17" s="187">
        <f t="shared" si="30"/>
        <v>7</v>
      </c>
      <c r="R17" s="157">
        <v>5</v>
      </c>
      <c r="S17" s="146"/>
      <c r="T17" s="147">
        <v>1</v>
      </c>
      <c r="U17" s="147">
        <v>1</v>
      </c>
      <c r="V17" s="188">
        <f t="shared" si="31"/>
        <v>5.6179775280898875E-2</v>
      </c>
      <c r="W17" s="188">
        <f t="shared" si="32"/>
        <v>0</v>
      </c>
      <c r="X17" s="187">
        <f t="shared" si="33"/>
        <v>7</v>
      </c>
      <c r="Y17" s="157">
        <v>13</v>
      </c>
      <c r="Z17" s="146"/>
      <c r="AA17" s="147"/>
      <c r="AB17" s="147"/>
      <c r="AC17" s="188">
        <f t="shared" si="34"/>
        <v>0.1368421052631579</v>
      </c>
      <c r="AD17" s="188">
        <f t="shared" si="35"/>
        <v>0</v>
      </c>
      <c r="AE17" s="187">
        <f t="shared" si="36"/>
        <v>7</v>
      </c>
      <c r="AF17" s="157">
        <v>12</v>
      </c>
      <c r="AG17" s="146"/>
      <c r="AH17" s="147"/>
      <c r="AI17" s="147"/>
      <c r="AJ17" s="188">
        <f t="shared" si="37"/>
        <v>0.27272727272727271</v>
      </c>
      <c r="AK17" s="188">
        <f t="shared" si="38"/>
        <v>0</v>
      </c>
      <c r="AL17" s="187">
        <f t="shared" si="39"/>
        <v>7</v>
      </c>
      <c r="AM17" s="157"/>
      <c r="AN17" s="146"/>
      <c r="AO17" s="147"/>
      <c r="AP17" s="147"/>
      <c r="AQ17" s="188">
        <f t="shared" si="40"/>
        <v>0</v>
      </c>
      <c r="AR17" s="188">
        <f t="shared" si="41"/>
        <v>0</v>
      </c>
      <c r="AS17" s="187">
        <f t="shared" si="42"/>
        <v>7</v>
      </c>
      <c r="AT17" s="157"/>
      <c r="AU17" s="146"/>
      <c r="AV17" s="147"/>
      <c r="AW17" s="147"/>
      <c r="AX17" s="188">
        <f t="shared" si="43"/>
        <v>0</v>
      </c>
      <c r="AY17" s="188">
        <f t="shared" si="44"/>
        <v>0</v>
      </c>
    </row>
    <row r="18" spans="1:51" s="168" customFormat="1" ht="13.8" thickBot="1" x14ac:dyDescent="0.3">
      <c r="A18" s="149" t="s">
        <v>175</v>
      </c>
      <c r="B18" s="185">
        <v>9</v>
      </c>
      <c r="C18" s="115">
        <f t="shared" si="23"/>
        <v>2</v>
      </c>
      <c r="D18" s="115">
        <f t="shared" si="23"/>
        <v>0</v>
      </c>
      <c r="E18" s="115">
        <f t="shared" si="23"/>
        <v>1</v>
      </c>
      <c r="F18" s="115">
        <f t="shared" si="23"/>
        <v>1</v>
      </c>
      <c r="G18" s="186">
        <f t="shared" si="24"/>
        <v>6.2893081761006293E-3</v>
      </c>
      <c r="H18" s="186">
        <f t="shared" si="25"/>
        <v>0</v>
      </c>
      <c r="I18" s="187">
        <f t="shared" si="26"/>
        <v>9</v>
      </c>
      <c r="J18" s="144" t="str">
        <f t="shared" si="27"/>
        <v>Haley Olynik</v>
      </c>
      <c r="K18" s="145"/>
      <c r="L18" s="146"/>
      <c r="M18" s="147"/>
      <c r="N18" s="147"/>
      <c r="O18" s="188">
        <f t="shared" si="28"/>
        <v>0</v>
      </c>
      <c r="P18" s="188">
        <f t="shared" si="29"/>
        <v>0</v>
      </c>
      <c r="Q18" s="187">
        <f t="shared" si="30"/>
        <v>9</v>
      </c>
      <c r="R18" s="145">
        <v>1</v>
      </c>
      <c r="S18" s="146"/>
      <c r="T18" s="147"/>
      <c r="U18" s="147"/>
      <c r="V18" s="188">
        <f t="shared" si="31"/>
        <v>1.1235955056179775E-2</v>
      </c>
      <c r="W18" s="188">
        <f t="shared" si="32"/>
        <v>0</v>
      </c>
      <c r="X18" s="187">
        <f t="shared" si="33"/>
        <v>9</v>
      </c>
      <c r="Y18" s="145"/>
      <c r="Z18" s="146"/>
      <c r="AA18" s="147"/>
      <c r="AB18" s="147"/>
      <c r="AC18" s="188">
        <f t="shared" si="34"/>
        <v>0</v>
      </c>
      <c r="AD18" s="188">
        <f t="shared" si="35"/>
        <v>0</v>
      </c>
      <c r="AE18" s="187">
        <f t="shared" si="36"/>
        <v>9</v>
      </c>
      <c r="AF18" s="145">
        <v>1</v>
      </c>
      <c r="AG18" s="146"/>
      <c r="AH18" s="147">
        <v>1</v>
      </c>
      <c r="AI18" s="147">
        <v>1</v>
      </c>
      <c r="AJ18" s="188">
        <f t="shared" si="37"/>
        <v>2.2727272727272728E-2</v>
      </c>
      <c r="AK18" s="188">
        <f t="shared" si="38"/>
        <v>0</v>
      </c>
      <c r="AL18" s="187">
        <f t="shared" si="39"/>
        <v>9</v>
      </c>
      <c r="AM18" s="145"/>
      <c r="AN18" s="146"/>
      <c r="AO18" s="147"/>
      <c r="AP18" s="147"/>
      <c r="AQ18" s="188">
        <f t="shared" si="40"/>
        <v>0</v>
      </c>
      <c r="AR18" s="188">
        <f t="shared" si="41"/>
        <v>0</v>
      </c>
      <c r="AS18" s="187">
        <f t="shared" si="42"/>
        <v>9</v>
      </c>
      <c r="AT18" s="145"/>
      <c r="AU18" s="146"/>
      <c r="AV18" s="147"/>
      <c r="AW18" s="147"/>
      <c r="AX18" s="188">
        <f t="shared" si="43"/>
        <v>0</v>
      </c>
      <c r="AY18" s="188">
        <f t="shared" si="44"/>
        <v>0</v>
      </c>
    </row>
    <row r="19" spans="1:51" s="168" customFormat="1" ht="13.8" thickBot="1" x14ac:dyDescent="0.3">
      <c r="A19" s="149"/>
      <c r="B19" s="185"/>
      <c r="C19" s="115">
        <f t="shared" si="23"/>
        <v>0</v>
      </c>
      <c r="D19" s="115">
        <f t="shared" si="23"/>
        <v>0</v>
      </c>
      <c r="E19" s="115">
        <f t="shared" si="23"/>
        <v>0</v>
      </c>
      <c r="F19" s="115">
        <f t="shared" si="23"/>
        <v>0</v>
      </c>
      <c r="G19" s="186">
        <f t="shared" si="24"/>
        <v>0</v>
      </c>
      <c r="H19" s="186">
        <f t="shared" si="25"/>
        <v>0</v>
      </c>
      <c r="I19" s="187">
        <f t="shared" si="26"/>
        <v>0</v>
      </c>
      <c r="J19" s="144">
        <f t="shared" si="27"/>
        <v>0</v>
      </c>
      <c r="K19" s="145"/>
      <c r="L19" s="146"/>
      <c r="M19" s="147"/>
      <c r="N19" s="147"/>
      <c r="O19" s="188">
        <f t="shared" si="28"/>
        <v>0</v>
      </c>
      <c r="P19" s="188">
        <f t="shared" si="29"/>
        <v>0</v>
      </c>
      <c r="Q19" s="187">
        <f t="shared" si="30"/>
        <v>0</v>
      </c>
      <c r="R19" s="145"/>
      <c r="S19" s="146"/>
      <c r="T19" s="147"/>
      <c r="U19" s="147"/>
      <c r="V19" s="188">
        <f t="shared" si="31"/>
        <v>0</v>
      </c>
      <c r="W19" s="188">
        <f t="shared" si="32"/>
        <v>0</v>
      </c>
      <c r="X19" s="187">
        <f t="shared" si="33"/>
        <v>0</v>
      </c>
      <c r="Y19" s="145"/>
      <c r="Z19" s="146"/>
      <c r="AA19" s="147"/>
      <c r="AB19" s="147"/>
      <c r="AC19" s="188">
        <f t="shared" si="34"/>
        <v>0</v>
      </c>
      <c r="AD19" s="188">
        <f t="shared" si="35"/>
        <v>0</v>
      </c>
      <c r="AE19" s="187">
        <f t="shared" si="36"/>
        <v>0</v>
      </c>
      <c r="AF19" s="145"/>
      <c r="AG19" s="146"/>
      <c r="AH19" s="147"/>
      <c r="AI19" s="147"/>
      <c r="AJ19" s="188">
        <f t="shared" si="37"/>
        <v>0</v>
      </c>
      <c r="AK19" s="188">
        <f t="shared" si="38"/>
        <v>0</v>
      </c>
      <c r="AL19" s="187">
        <f t="shared" si="39"/>
        <v>0</v>
      </c>
      <c r="AM19" s="145"/>
      <c r="AN19" s="146"/>
      <c r="AO19" s="147"/>
      <c r="AP19" s="147"/>
      <c r="AQ19" s="188">
        <f t="shared" si="40"/>
        <v>0</v>
      </c>
      <c r="AR19" s="188">
        <f t="shared" si="41"/>
        <v>0</v>
      </c>
      <c r="AS19" s="187">
        <f t="shared" si="42"/>
        <v>0</v>
      </c>
      <c r="AT19" s="145"/>
      <c r="AU19" s="146"/>
      <c r="AV19" s="147"/>
      <c r="AW19" s="147"/>
      <c r="AX19" s="188">
        <f t="shared" si="43"/>
        <v>0</v>
      </c>
      <c r="AY19" s="188">
        <f t="shared" si="44"/>
        <v>0</v>
      </c>
    </row>
    <row r="20" spans="1:51" s="168" customFormat="1" ht="13.8" thickBot="1" x14ac:dyDescent="0.3">
      <c r="A20" s="189" t="s">
        <v>24</v>
      </c>
      <c r="B20" s="189"/>
      <c r="C20" s="115"/>
      <c r="D20" s="189">
        <f>L20+S20+Z20+AG20+AN20+AU20</f>
        <v>0</v>
      </c>
      <c r="E20" s="115"/>
      <c r="F20" s="115"/>
      <c r="G20" s="114"/>
      <c r="H20" s="186">
        <f t="shared" si="25"/>
        <v>0</v>
      </c>
      <c r="I20" s="173"/>
      <c r="J20" s="190" t="s">
        <v>24</v>
      </c>
      <c r="K20" s="191"/>
      <c r="L20" s="155"/>
      <c r="M20" s="192"/>
      <c r="N20" s="192"/>
      <c r="O20" s="188"/>
      <c r="P20" s="188">
        <f t="shared" si="29"/>
        <v>0</v>
      </c>
      <c r="Q20" s="173"/>
      <c r="R20" s="191"/>
      <c r="S20" s="155"/>
      <c r="T20" s="192"/>
      <c r="U20" s="192"/>
      <c r="V20" s="188"/>
      <c r="W20" s="188">
        <f t="shared" si="32"/>
        <v>0</v>
      </c>
      <c r="X20" s="173"/>
      <c r="Y20" s="191"/>
      <c r="Z20" s="155"/>
      <c r="AA20" s="192"/>
      <c r="AB20" s="192"/>
      <c r="AC20" s="188"/>
      <c r="AD20" s="188">
        <f t="shared" si="35"/>
        <v>0</v>
      </c>
      <c r="AE20" s="173"/>
      <c r="AF20" s="191"/>
      <c r="AG20" s="155"/>
      <c r="AH20" s="192"/>
      <c r="AI20" s="192"/>
      <c r="AJ20" s="188"/>
      <c r="AK20" s="188">
        <f t="shared" si="38"/>
        <v>0</v>
      </c>
      <c r="AL20" s="173"/>
      <c r="AM20" s="191"/>
      <c r="AN20" s="155"/>
      <c r="AO20" s="192"/>
      <c r="AP20" s="192"/>
      <c r="AQ20" s="192"/>
      <c r="AR20" s="188">
        <f t="shared" si="41"/>
        <v>0</v>
      </c>
      <c r="AS20" s="173"/>
      <c r="AT20" s="191"/>
      <c r="AU20" s="155"/>
      <c r="AV20" s="192"/>
      <c r="AW20" s="192"/>
      <c r="AX20" s="192"/>
      <c r="AY20" s="188">
        <f t="shared" si="44"/>
        <v>0</v>
      </c>
    </row>
    <row r="21" spans="1:51" s="168" customFormat="1" ht="13.8" thickBot="1" x14ac:dyDescent="0.3">
      <c r="A21" s="115"/>
      <c r="B21" s="115"/>
      <c r="C21" s="116">
        <f t="shared" ref="C21:H21" si="45">SUM(C14:C19)</f>
        <v>318</v>
      </c>
      <c r="D21" s="117">
        <f>SUM(D14:D20)</f>
        <v>21</v>
      </c>
      <c r="E21" s="118">
        <f t="shared" si="45"/>
        <v>9</v>
      </c>
      <c r="F21" s="119">
        <f t="shared" si="45"/>
        <v>8</v>
      </c>
      <c r="G21" s="120">
        <f t="shared" si="45"/>
        <v>0.99999999999999989</v>
      </c>
      <c r="H21" s="121">
        <f t="shared" si="45"/>
        <v>1</v>
      </c>
      <c r="I21" s="173"/>
      <c r="J21" s="192"/>
      <c r="K21" s="116">
        <f>SUM(K14:K19)</f>
        <v>90</v>
      </c>
      <c r="L21" s="117">
        <f>SUM(L14:L20)</f>
        <v>9</v>
      </c>
      <c r="M21" s="118">
        <f>SUM(M14:M19)</f>
        <v>4</v>
      </c>
      <c r="N21" s="119">
        <f>SUM(N14:N19)</f>
        <v>3</v>
      </c>
      <c r="O21" s="122">
        <f>SUM(O14:O19)</f>
        <v>1</v>
      </c>
      <c r="P21" s="123">
        <f>SUM(P14:P20)</f>
        <v>1</v>
      </c>
      <c r="Q21" s="173"/>
      <c r="R21" s="116">
        <f>SUM(R14:R19)</f>
        <v>89</v>
      </c>
      <c r="S21" s="117">
        <f>SUM(S14:S20)</f>
        <v>4</v>
      </c>
      <c r="T21" s="118">
        <f>SUM(T14:T19)</f>
        <v>3</v>
      </c>
      <c r="U21" s="119">
        <f>SUM(U14:U19)</f>
        <v>3</v>
      </c>
      <c r="V21" s="122">
        <f>SUM(V14:V19)</f>
        <v>1</v>
      </c>
      <c r="W21" s="123">
        <f>SUM(W14:W20)</f>
        <v>1</v>
      </c>
      <c r="X21" s="173"/>
      <c r="Y21" s="116">
        <f>SUM(Y14:Y19)</f>
        <v>95</v>
      </c>
      <c r="Z21" s="117">
        <f>SUM(Z14:Z20)</f>
        <v>8</v>
      </c>
      <c r="AA21" s="118">
        <f>SUM(AA14:AA19)</f>
        <v>1</v>
      </c>
      <c r="AB21" s="119">
        <f>SUM(AB14:AB19)</f>
        <v>1</v>
      </c>
      <c r="AC21" s="122">
        <f>SUM(AC14:AC19)</f>
        <v>1</v>
      </c>
      <c r="AD21" s="123">
        <f>SUM(AD14:AD20)</f>
        <v>1</v>
      </c>
      <c r="AE21" s="173"/>
      <c r="AF21" s="116">
        <f>SUM(AF14:AF19)</f>
        <v>44</v>
      </c>
      <c r="AG21" s="117">
        <f>SUM(AG14:AG20)</f>
        <v>0</v>
      </c>
      <c r="AH21" s="118">
        <f>SUM(AH14:AH19)</f>
        <v>1</v>
      </c>
      <c r="AI21" s="119">
        <f>SUM(AI14:AI19)</f>
        <v>1</v>
      </c>
      <c r="AJ21" s="122">
        <f>SUM(AJ14:AJ19)</f>
        <v>1</v>
      </c>
      <c r="AK21" s="123">
        <f>SUM(AK14:AK20)</f>
        <v>0</v>
      </c>
      <c r="AL21" s="173"/>
      <c r="AM21" s="116">
        <f>SUM(AM14:AM19)</f>
        <v>0</v>
      </c>
      <c r="AN21" s="117">
        <f>SUM(AN14:AN20)</f>
        <v>0</v>
      </c>
      <c r="AO21" s="118">
        <f>SUM(AO14:AO19)</f>
        <v>0</v>
      </c>
      <c r="AP21" s="119">
        <f>SUM(AP14:AP19)</f>
        <v>0</v>
      </c>
      <c r="AQ21" s="122">
        <f>SUM(AQ14:AQ19)</f>
        <v>0</v>
      </c>
      <c r="AR21" s="123">
        <f>SUM(AR14:AR20)</f>
        <v>0</v>
      </c>
      <c r="AS21" s="173"/>
      <c r="AT21" s="116">
        <f>SUM(AT14:AT19)</f>
        <v>0</v>
      </c>
      <c r="AU21" s="117">
        <f>SUM(AU14:AU20)</f>
        <v>0</v>
      </c>
      <c r="AV21" s="118">
        <f>SUM(AV14:AV19)</f>
        <v>0</v>
      </c>
      <c r="AW21" s="119">
        <f>SUM(AW14:AW19)</f>
        <v>0</v>
      </c>
      <c r="AX21" s="122">
        <f>SUM(AX14:AX19)</f>
        <v>0</v>
      </c>
      <c r="AY21" s="123">
        <f>SUM(AY14:AY20)</f>
        <v>0</v>
      </c>
    </row>
    <row r="22" spans="1:51" s="168" customFormat="1" ht="14.4" thickBot="1" x14ac:dyDescent="0.3">
      <c r="A22" s="363" t="s">
        <v>151</v>
      </c>
      <c r="B22" s="363"/>
      <c r="C22" s="364"/>
      <c r="D22" s="364"/>
      <c r="E22" s="364"/>
      <c r="F22" s="364"/>
      <c r="G22" s="364"/>
      <c r="H22" s="364"/>
      <c r="I22" s="173"/>
      <c r="J22" s="134" t="s">
        <v>86</v>
      </c>
      <c r="K22" s="178" t="s">
        <v>16</v>
      </c>
      <c r="L22" s="134" t="s">
        <v>11</v>
      </c>
      <c r="M22" s="178"/>
      <c r="N22" s="178"/>
      <c r="O22" s="134" t="s">
        <v>165</v>
      </c>
      <c r="P22" s="179"/>
      <c r="Q22" s="173"/>
      <c r="R22" s="178" t="s">
        <v>16</v>
      </c>
      <c r="S22" s="134" t="s">
        <v>10</v>
      </c>
      <c r="T22" s="178"/>
      <c r="U22" s="178"/>
      <c r="V22" s="134" t="s">
        <v>158</v>
      </c>
      <c r="W22" s="179"/>
      <c r="X22" s="173"/>
      <c r="Y22" s="178" t="s">
        <v>16</v>
      </c>
      <c r="Z22" s="134" t="s">
        <v>156</v>
      </c>
      <c r="AA22" s="178"/>
      <c r="AB22" s="178"/>
      <c r="AC22" s="134" t="s">
        <v>166</v>
      </c>
      <c r="AD22" s="179"/>
      <c r="AE22" s="173"/>
      <c r="AF22" s="178" t="s">
        <v>16</v>
      </c>
      <c r="AG22" s="134" t="s">
        <v>150</v>
      </c>
      <c r="AH22" s="178"/>
      <c r="AI22" s="178"/>
      <c r="AJ22" s="134" t="s">
        <v>284</v>
      </c>
      <c r="AK22" s="179"/>
      <c r="AL22" s="173"/>
      <c r="AM22" s="178" t="s">
        <v>16</v>
      </c>
      <c r="AN22" s="134" t="s">
        <v>161</v>
      </c>
      <c r="AO22" s="178"/>
      <c r="AP22" s="178"/>
      <c r="AQ22" s="134" t="s">
        <v>312</v>
      </c>
      <c r="AR22" s="178"/>
      <c r="AS22" s="173"/>
      <c r="AT22" s="178" t="s">
        <v>16</v>
      </c>
      <c r="AU22" s="134" t="s">
        <v>311</v>
      </c>
      <c r="AV22" s="178"/>
      <c r="AW22" s="178"/>
      <c r="AX22" s="134" t="s">
        <v>320</v>
      </c>
      <c r="AY22" s="179"/>
    </row>
    <row r="23" spans="1:51" s="168" customFormat="1" ht="40.200000000000003" thickBot="1" x14ac:dyDescent="0.3">
      <c r="A23" s="113" t="s">
        <v>0</v>
      </c>
      <c r="B23" s="113" t="s">
        <v>73</v>
      </c>
      <c r="C23" s="113" t="s">
        <v>1</v>
      </c>
      <c r="D23" s="113" t="s">
        <v>4</v>
      </c>
      <c r="E23" s="113" t="s">
        <v>2</v>
      </c>
      <c r="F23" s="113" t="s">
        <v>3</v>
      </c>
      <c r="G23" s="103" t="s">
        <v>7</v>
      </c>
      <c r="H23" s="103" t="s">
        <v>6</v>
      </c>
      <c r="I23" s="173"/>
      <c r="J23" s="181" t="s">
        <v>0</v>
      </c>
      <c r="K23" s="182" t="s">
        <v>14</v>
      </c>
      <c r="L23" s="182" t="s">
        <v>13</v>
      </c>
      <c r="M23" s="182" t="s">
        <v>12</v>
      </c>
      <c r="N23" s="183" t="s">
        <v>20</v>
      </c>
      <c r="O23" s="184" t="s">
        <v>21</v>
      </c>
      <c r="P23" s="184" t="s">
        <v>15</v>
      </c>
      <c r="Q23" s="173"/>
      <c r="R23" s="182" t="s">
        <v>14</v>
      </c>
      <c r="S23" s="182" t="s">
        <v>13</v>
      </c>
      <c r="T23" s="182" t="s">
        <v>12</v>
      </c>
      <c r="U23" s="183" t="s">
        <v>20</v>
      </c>
      <c r="V23" s="184" t="s">
        <v>21</v>
      </c>
      <c r="W23" s="184" t="s">
        <v>15</v>
      </c>
      <c r="X23" s="173"/>
      <c r="Y23" s="182" t="s">
        <v>14</v>
      </c>
      <c r="Z23" s="182" t="s">
        <v>13</v>
      </c>
      <c r="AA23" s="182" t="s">
        <v>12</v>
      </c>
      <c r="AB23" s="183" t="s">
        <v>20</v>
      </c>
      <c r="AC23" s="184" t="s">
        <v>21</v>
      </c>
      <c r="AD23" s="184" t="s">
        <v>15</v>
      </c>
      <c r="AE23" s="173"/>
      <c r="AF23" s="182" t="s">
        <v>14</v>
      </c>
      <c r="AG23" s="182" t="s">
        <v>13</v>
      </c>
      <c r="AH23" s="182" t="s">
        <v>12</v>
      </c>
      <c r="AI23" s="183" t="s">
        <v>20</v>
      </c>
      <c r="AJ23" s="184" t="s">
        <v>21</v>
      </c>
      <c r="AK23" s="184" t="s">
        <v>15</v>
      </c>
      <c r="AL23" s="173"/>
      <c r="AM23" s="182" t="s">
        <v>14</v>
      </c>
      <c r="AN23" s="182" t="s">
        <v>13</v>
      </c>
      <c r="AO23" s="182" t="s">
        <v>12</v>
      </c>
      <c r="AP23" s="183" t="s">
        <v>20</v>
      </c>
      <c r="AQ23" s="184" t="s">
        <v>21</v>
      </c>
      <c r="AR23" s="184" t="s">
        <v>15</v>
      </c>
      <c r="AS23" s="173"/>
      <c r="AT23" s="182" t="s">
        <v>14</v>
      </c>
      <c r="AU23" s="182" t="s">
        <v>13</v>
      </c>
      <c r="AV23" s="182" t="s">
        <v>12</v>
      </c>
      <c r="AW23" s="183" t="s">
        <v>20</v>
      </c>
      <c r="AX23" s="184" t="s">
        <v>21</v>
      </c>
      <c r="AY23" s="184" t="s">
        <v>15</v>
      </c>
    </row>
    <row r="24" spans="1:51" s="168" customFormat="1" ht="13.8" thickBot="1" x14ac:dyDescent="0.3">
      <c r="A24" s="193" t="s">
        <v>179</v>
      </c>
      <c r="B24" s="185">
        <v>1</v>
      </c>
      <c r="C24" s="115">
        <f t="shared" ref="C24:F29" si="46">K24+R24+Y24+AF24+AM24+AT24</f>
        <v>72</v>
      </c>
      <c r="D24" s="115">
        <f t="shared" si="46"/>
        <v>2</v>
      </c>
      <c r="E24" s="115">
        <f t="shared" si="46"/>
        <v>0</v>
      </c>
      <c r="F24" s="115">
        <f t="shared" si="46"/>
        <v>0</v>
      </c>
      <c r="G24" s="186">
        <f t="shared" ref="G24:G29" si="47">IF($C$31=0,0,C24/$C$31)</f>
        <v>0.13926499032882012</v>
      </c>
      <c r="H24" s="186">
        <f t="shared" ref="H24:H30" si="48">IF($D$31=0,0,D24/$D$31)</f>
        <v>6.0606060606060608E-2</v>
      </c>
      <c r="I24" s="187">
        <f t="shared" ref="I24:I29" si="49">$B24</f>
        <v>1</v>
      </c>
      <c r="J24" s="144" t="str">
        <f t="shared" ref="J24:J29" si="50">A24</f>
        <v>Mariah O'Connor</v>
      </c>
      <c r="K24" s="157">
        <v>10</v>
      </c>
      <c r="L24" s="146"/>
      <c r="M24" s="147"/>
      <c r="N24" s="147"/>
      <c r="O24" s="188">
        <f t="shared" ref="O24:O29" si="51">IF($K$31=0,0,K24/$K$31)</f>
        <v>0.1</v>
      </c>
      <c r="P24" s="188">
        <f t="shared" ref="P24:P30" si="52">IF($L$31=0,0,L24/$L$31)</f>
        <v>0</v>
      </c>
      <c r="Q24" s="187">
        <f t="shared" ref="Q24:Q29" si="53">$B24</f>
        <v>1</v>
      </c>
      <c r="R24" s="157">
        <v>16</v>
      </c>
      <c r="S24" s="146">
        <v>1</v>
      </c>
      <c r="T24" s="147"/>
      <c r="U24" s="147"/>
      <c r="V24" s="188">
        <f t="shared" ref="V24:V29" si="54">IF($R$31=0,0,R24/$R$31)</f>
        <v>0.16666666666666666</v>
      </c>
      <c r="W24" s="188">
        <f t="shared" ref="W24:W30" si="55">IF($S$31=0,0,S24/$S$31)</f>
        <v>0.125</v>
      </c>
      <c r="X24" s="187">
        <f t="shared" ref="X24:X29" si="56">$B24</f>
        <v>1</v>
      </c>
      <c r="Y24" s="157">
        <v>13</v>
      </c>
      <c r="Z24" s="146"/>
      <c r="AA24" s="147"/>
      <c r="AB24" s="147"/>
      <c r="AC24" s="188">
        <f t="shared" ref="AC24:AC29" si="57">IF($Y$31=0,0,Y24/$Y$31)</f>
        <v>0.13978494623655913</v>
      </c>
      <c r="AD24" s="188">
        <f t="shared" ref="AD24:AD30" si="58">IF($Z$31=0,0,Z24/$Z$31)</f>
        <v>0</v>
      </c>
      <c r="AE24" s="187">
        <f t="shared" ref="AE24:AE29" si="59">$B24</f>
        <v>1</v>
      </c>
      <c r="AF24" s="157">
        <v>12</v>
      </c>
      <c r="AG24" s="146">
        <v>1</v>
      </c>
      <c r="AH24" s="147"/>
      <c r="AI24" s="147"/>
      <c r="AJ24" s="188">
        <f t="shared" ref="AJ24:AJ29" si="60">IF($AF$31=0,0,AF24/$AF$31)</f>
        <v>0.27906976744186046</v>
      </c>
      <c r="AK24" s="188">
        <f t="shared" ref="AK24:AK30" si="61">IF($AG$31=0,0,AG24/$AG$31)</f>
        <v>0.1</v>
      </c>
      <c r="AL24" s="187">
        <f t="shared" ref="AL24:AL29" si="62">$B24</f>
        <v>1</v>
      </c>
      <c r="AM24" s="157">
        <v>21</v>
      </c>
      <c r="AN24" s="146"/>
      <c r="AO24" s="147"/>
      <c r="AP24" s="147"/>
      <c r="AQ24" s="188">
        <f t="shared" ref="AQ24:AQ29" si="63">IF($AM$31=0,0,AM24/$AM$31)</f>
        <v>0.23595505617977527</v>
      </c>
      <c r="AR24" s="188">
        <f t="shared" ref="AR24:AR30" si="64">IF($AN$31=0,0,AN24/$AN$31)</f>
        <v>0</v>
      </c>
      <c r="AS24" s="187">
        <f t="shared" ref="AS24:AS29" si="65">$B24</f>
        <v>1</v>
      </c>
      <c r="AT24" s="157"/>
      <c r="AU24" s="146"/>
      <c r="AV24" s="147"/>
      <c r="AW24" s="147"/>
      <c r="AX24" s="188">
        <f t="shared" ref="AX24:AX29" si="66">IF($AT$31=0,0,AT24/$AT$31)</f>
        <v>0</v>
      </c>
      <c r="AY24" s="188">
        <f t="shared" ref="AY24:AY30" si="67">IF($AU$31=0,0,AU24/$AU$31)</f>
        <v>0</v>
      </c>
    </row>
    <row r="25" spans="1:51" s="168" customFormat="1" ht="13.8" thickBot="1" x14ac:dyDescent="0.3">
      <c r="A25" s="193" t="s">
        <v>178</v>
      </c>
      <c r="B25" s="185">
        <v>4</v>
      </c>
      <c r="C25" s="115">
        <f t="shared" si="46"/>
        <v>100</v>
      </c>
      <c r="D25" s="115">
        <f t="shared" si="46"/>
        <v>1</v>
      </c>
      <c r="E25" s="115">
        <f t="shared" si="46"/>
        <v>1</v>
      </c>
      <c r="F25" s="115">
        <f t="shared" si="46"/>
        <v>1</v>
      </c>
      <c r="G25" s="186">
        <f t="shared" si="47"/>
        <v>0.19342359767891681</v>
      </c>
      <c r="H25" s="186">
        <f t="shared" si="48"/>
        <v>3.0303030303030304E-2</v>
      </c>
      <c r="I25" s="187">
        <f t="shared" si="49"/>
        <v>4</v>
      </c>
      <c r="J25" s="144" t="str">
        <f t="shared" si="50"/>
        <v>Kassandra Hernandez</v>
      </c>
      <c r="K25" s="157">
        <v>23</v>
      </c>
      <c r="L25" s="146"/>
      <c r="M25" s="147"/>
      <c r="N25" s="147"/>
      <c r="O25" s="188">
        <f t="shared" si="51"/>
        <v>0.23</v>
      </c>
      <c r="P25" s="188">
        <f t="shared" si="52"/>
        <v>0</v>
      </c>
      <c r="Q25" s="187">
        <f t="shared" si="53"/>
        <v>4</v>
      </c>
      <c r="R25" s="157">
        <v>31</v>
      </c>
      <c r="S25" s="146"/>
      <c r="T25" s="147">
        <v>1</v>
      </c>
      <c r="U25" s="147">
        <v>1</v>
      </c>
      <c r="V25" s="188">
        <f t="shared" si="54"/>
        <v>0.32291666666666669</v>
      </c>
      <c r="W25" s="188">
        <f t="shared" si="55"/>
        <v>0</v>
      </c>
      <c r="X25" s="187">
        <f t="shared" si="56"/>
        <v>4</v>
      </c>
      <c r="Y25" s="157">
        <v>2</v>
      </c>
      <c r="Z25" s="146"/>
      <c r="AA25" s="147"/>
      <c r="AB25" s="147"/>
      <c r="AC25" s="188">
        <f t="shared" si="57"/>
        <v>2.1505376344086023E-2</v>
      </c>
      <c r="AD25" s="188">
        <f t="shared" si="58"/>
        <v>0</v>
      </c>
      <c r="AE25" s="187">
        <f t="shared" si="59"/>
        <v>4</v>
      </c>
      <c r="AF25" s="157">
        <v>9</v>
      </c>
      <c r="AG25" s="146">
        <v>1</v>
      </c>
      <c r="AH25" s="147"/>
      <c r="AI25" s="147"/>
      <c r="AJ25" s="188">
        <f t="shared" si="60"/>
        <v>0.20930232558139536</v>
      </c>
      <c r="AK25" s="188">
        <f t="shared" si="61"/>
        <v>0.1</v>
      </c>
      <c r="AL25" s="187">
        <f t="shared" si="62"/>
        <v>4</v>
      </c>
      <c r="AM25" s="157">
        <v>5</v>
      </c>
      <c r="AN25" s="146"/>
      <c r="AO25" s="147"/>
      <c r="AP25" s="147"/>
      <c r="AQ25" s="188">
        <f t="shared" si="63"/>
        <v>5.6179775280898875E-2</v>
      </c>
      <c r="AR25" s="188">
        <f t="shared" si="64"/>
        <v>0</v>
      </c>
      <c r="AS25" s="187">
        <f t="shared" si="65"/>
        <v>4</v>
      </c>
      <c r="AT25" s="157">
        <v>30</v>
      </c>
      <c r="AU25" s="146"/>
      <c r="AV25" s="147"/>
      <c r="AW25" s="147"/>
      <c r="AX25" s="188">
        <f t="shared" si="66"/>
        <v>0.3125</v>
      </c>
      <c r="AY25" s="188">
        <f t="shared" si="67"/>
        <v>0</v>
      </c>
    </row>
    <row r="26" spans="1:51" s="168" customFormat="1" ht="13.8" thickBot="1" x14ac:dyDescent="0.3">
      <c r="A26" s="193" t="s">
        <v>252</v>
      </c>
      <c r="B26" s="185">
        <v>5</v>
      </c>
      <c r="C26" s="115">
        <f t="shared" si="46"/>
        <v>192</v>
      </c>
      <c r="D26" s="115">
        <f t="shared" si="46"/>
        <v>27</v>
      </c>
      <c r="E26" s="115">
        <f t="shared" si="46"/>
        <v>6</v>
      </c>
      <c r="F26" s="115">
        <f t="shared" si="46"/>
        <v>0</v>
      </c>
      <c r="G26" s="186">
        <f t="shared" si="47"/>
        <v>0.37137330754352033</v>
      </c>
      <c r="H26" s="186">
        <f t="shared" si="48"/>
        <v>0.81818181818181823</v>
      </c>
      <c r="I26" s="187">
        <f>$B26</f>
        <v>5</v>
      </c>
      <c r="J26" s="144" t="str">
        <f>A26</f>
        <v>Amanda Dennis</v>
      </c>
      <c r="K26" s="157">
        <v>44</v>
      </c>
      <c r="L26" s="146">
        <v>7</v>
      </c>
      <c r="M26" s="147">
        <v>2</v>
      </c>
      <c r="N26" s="147"/>
      <c r="O26" s="188">
        <f t="shared" si="51"/>
        <v>0.44</v>
      </c>
      <c r="P26" s="188">
        <f t="shared" si="52"/>
        <v>0.875</v>
      </c>
      <c r="Q26" s="187">
        <f>$B26</f>
        <v>5</v>
      </c>
      <c r="R26" s="157">
        <v>22</v>
      </c>
      <c r="S26" s="146">
        <v>6</v>
      </c>
      <c r="T26" s="147">
        <v>3</v>
      </c>
      <c r="U26" s="147"/>
      <c r="V26" s="188">
        <f t="shared" si="54"/>
        <v>0.22916666666666666</v>
      </c>
      <c r="W26" s="188">
        <f t="shared" si="55"/>
        <v>0.75</v>
      </c>
      <c r="X26" s="187">
        <f>$B26</f>
        <v>5</v>
      </c>
      <c r="Y26" s="157">
        <v>36</v>
      </c>
      <c r="Z26" s="146">
        <v>2</v>
      </c>
      <c r="AA26" s="147">
        <v>1</v>
      </c>
      <c r="AB26" s="147"/>
      <c r="AC26" s="188">
        <f t="shared" si="57"/>
        <v>0.38709677419354838</v>
      </c>
      <c r="AD26" s="188">
        <f t="shared" si="58"/>
        <v>0.66666666666666663</v>
      </c>
      <c r="AE26" s="187">
        <f>$B26</f>
        <v>5</v>
      </c>
      <c r="AF26" s="157">
        <v>16</v>
      </c>
      <c r="AG26" s="146">
        <v>8</v>
      </c>
      <c r="AH26" s="147"/>
      <c r="AI26" s="147"/>
      <c r="AJ26" s="188">
        <f t="shared" si="60"/>
        <v>0.37209302325581395</v>
      </c>
      <c r="AK26" s="188">
        <f t="shared" si="61"/>
        <v>0.8</v>
      </c>
      <c r="AL26" s="187">
        <f>$B26</f>
        <v>5</v>
      </c>
      <c r="AM26" s="157">
        <v>42</v>
      </c>
      <c r="AN26" s="146">
        <v>2</v>
      </c>
      <c r="AO26" s="147"/>
      <c r="AP26" s="147"/>
      <c r="AQ26" s="188">
        <f t="shared" si="63"/>
        <v>0.47191011235955055</v>
      </c>
      <c r="AR26" s="188">
        <f t="shared" si="64"/>
        <v>1</v>
      </c>
      <c r="AS26" s="187">
        <f>$B26</f>
        <v>5</v>
      </c>
      <c r="AT26" s="157">
        <v>32</v>
      </c>
      <c r="AU26" s="146">
        <v>2</v>
      </c>
      <c r="AV26" s="147"/>
      <c r="AW26" s="147"/>
      <c r="AX26" s="188">
        <f t="shared" si="66"/>
        <v>0.33333333333333331</v>
      </c>
      <c r="AY26" s="188">
        <f t="shared" si="67"/>
        <v>1</v>
      </c>
    </row>
    <row r="27" spans="1:51" s="168" customFormat="1" ht="13.8" thickBot="1" x14ac:dyDescent="0.3">
      <c r="A27" s="193" t="s">
        <v>253</v>
      </c>
      <c r="B27" s="185">
        <v>8</v>
      </c>
      <c r="C27" s="115">
        <f t="shared" si="46"/>
        <v>153</v>
      </c>
      <c r="D27" s="115">
        <f t="shared" si="46"/>
        <v>3</v>
      </c>
      <c r="E27" s="115">
        <f t="shared" si="46"/>
        <v>0</v>
      </c>
      <c r="F27" s="115">
        <f t="shared" si="46"/>
        <v>0</v>
      </c>
      <c r="G27" s="186">
        <f t="shared" si="47"/>
        <v>0.29593810444874274</v>
      </c>
      <c r="H27" s="186">
        <f t="shared" si="48"/>
        <v>9.0909090909090912E-2</v>
      </c>
      <c r="I27" s="187">
        <f t="shared" si="49"/>
        <v>8</v>
      </c>
      <c r="J27" s="144" t="str">
        <f t="shared" si="50"/>
        <v>Shavon Lockhard</v>
      </c>
      <c r="K27" s="157">
        <v>23</v>
      </c>
      <c r="L27" s="146">
        <v>1</v>
      </c>
      <c r="M27" s="147"/>
      <c r="N27" s="147"/>
      <c r="O27" s="188">
        <f t="shared" si="51"/>
        <v>0.23</v>
      </c>
      <c r="P27" s="188">
        <f t="shared" si="52"/>
        <v>0.125</v>
      </c>
      <c r="Q27" s="187">
        <f t="shared" ref="Q27" si="68">$B27</f>
        <v>8</v>
      </c>
      <c r="R27" s="157">
        <v>27</v>
      </c>
      <c r="S27" s="146">
        <v>1</v>
      </c>
      <c r="T27" s="147"/>
      <c r="U27" s="147"/>
      <c r="V27" s="188">
        <f t="shared" si="54"/>
        <v>0.28125</v>
      </c>
      <c r="W27" s="188">
        <f t="shared" si="55"/>
        <v>0.125</v>
      </c>
      <c r="X27" s="187">
        <f t="shared" ref="X27" si="69">$B27</f>
        <v>8</v>
      </c>
      <c r="Y27" s="157">
        <v>42</v>
      </c>
      <c r="Z27" s="146">
        <v>1</v>
      </c>
      <c r="AA27" s="147"/>
      <c r="AB27" s="147"/>
      <c r="AC27" s="188">
        <f t="shared" si="57"/>
        <v>0.45161290322580644</v>
      </c>
      <c r="AD27" s="188">
        <f t="shared" si="58"/>
        <v>0.33333333333333331</v>
      </c>
      <c r="AE27" s="187">
        <f t="shared" ref="AE27" si="70">$B27</f>
        <v>8</v>
      </c>
      <c r="AF27" s="157">
        <v>6</v>
      </c>
      <c r="AG27" s="146"/>
      <c r="AH27" s="147"/>
      <c r="AI27" s="147"/>
      <c r="AJ27" s="188">
        <f t="shared" si="60"/>
        <v>0.13953488372093023</v>
      </c>
      <c r="AK27" s="188">
        <f t="shared" si="61"/>
        <v>0</v>
      </c>
      <c r="AL27" s="187">
        <f t="shared" ref="AL27" si="71">$B27</f>
        <v>8</v>
      </c>
      <c r="AM27" s="157">
        <v>21</v>
      </c>
      <c r="AN27" s="146"/>
      <c r="AO27" s="147"/>
      <c r="AP27" s="147"/>
      <c r="AQ27" s="188">
        <f t="shared" si="63"/>
        <v>0.23595505617977527</v>
      </c>
      <c r="AR27" s="188">
        <f t="shared" si="64"/>
        <v>0</v>
      </c>
      <c r="AS27" s="187">
        <f t="shared" ref="AS27" si="72">$B27</f>
        <v>8</v>
      </c>
      <c r="AT27" s="157">
        <v>34</v>
      </c>
      <c r="AU27" s="146"/>
      <c r="AV27" s="147"/>
      <c r="AW27" s="147"/>
      <c r="AX27" s="188">
        <f t="shared" si="66"/>
        <v>0.35416666666666669</v>
      </c>
      <c r="AY27" s="188">
        <f t="shared" si="67"/>
        <v>0</v>
      </c>
    </row>
    <row r="28" spans="1:51" s="168" customFormat="1" ht="13.8" thickBot="1" x14ac:dyDescent="0.3">
      <c r="A28" s="193"/>
      <c r="B28" s="185"/>
      <c r="C28" s="194">
        <f t="shared" si="46"/>
        <v>0</v>
      </c>
      <c r="D28" s="194">
        <f t="shared" si="46"/>
        <v>0</v>
      </c>
      <c r="E28" s="194">
        <f t="shared" si="46"/>
        <v>0</v>
      </c>
      <c r="F28" s="194">
        <f t="shared" si="46"/>
        <v>0</v>
      </c>
      <c r="G28" s="186">
        <f t="shared" si="47"/>
        <v>0</v>
      </c>
      <c r="H28" s="186">
        <f t="shared" si="48"/>
        <v>0</v>
      </c>
      <c r="I28" s="187">
        <f>$B28</f>
        <v>0</v>
      </c>
      <c r="J28" s="144">
        <f>A28</f>
        <v>0</v>
      </c>
      <c r="K28" s="145"/>
      <c r="L28" s="146"/>
      <c r="M28" s="147"/>
      <c r="N28" s="147"/>
      <c r="O28" s="188">
        <f t="shared" si="51"/>
        <v>0</v>
      </c>
      <c r="P28" s="188">
        <f t="shared" si="52"/>
        <v>0</v>
      </c>
      <c r="Q28" s="187">
        <f>$B28</f>
        <v>0</v>
      </c>
      <c r="R28" s="157"/>
      <c r="S28" s="146"/>
      <c r="T28" s="147"/>
      <c r="U28" s="147"/>
      <c r="V28" s="188">
        <f t="shared" si="54"/>
        <v>0</v>
      </c>
      <c r="W28" s="188">
        <f t="shared" si="55"/>
        <v>0</v>
      </c>
      <c r="X28" s="187">
        <f>$B28</f>
        <v>0</v>
      </c>
      <c r="Y28" s="157"/>
      <c r="Z28" s="146"/>
      <c r="AA28" s="147"/>
      <c r="AB28" s="147"/>
      <c r="AC28" s="188">
        <f t="shared" si="57"/>
        <v>0</v>
      </c>
      <c r="AD28" s="188">
        <f t="shared" si="58"/>
        <v>0</v>
      </c>
      <c r="AE28" s="187">
        <f>$B28</f>
        <v>0</v>
      </c>
      <c r="AF28" s="158"/>
      <c r="AG28" s="159"/>
      <c r="AH28" s="160"/>
      <c r="AI28" s="160"/>
      <c r="AJ28" s="188">
        <f t="shared" si="60"/>
        <v>0</v>
      </c>
      <c r="AK28" s="188">
        <f t="shared" si="61"/>
        <v>0</v>
      </c>
      <c r="AL28" s="187">
        <f>$B28</f>
        <v>0</v>
      </c>
      <c r="AM28" s="145"/>
      <c r="AN28" s="146"/>
      <c r="AO28" s="147"/>
      <c r="AP28" s="147"/>
      <c r="AQ28" s="188">
        <f t="shared" si="63"/>
        <v>0</v>
      </c>
      <c r="AR28" s="188">
        <f t="shared" si="64"/>
        <v>0</v>
      </c>
      <c r="AS28" s="187">
        <f>$B28</f>
        <v>0</v>
      </c>
      <c r="AT28" s="157"/>
      <c r="AU28" s="146"/>
      <c r="AV28" s="147"/>
      <c r="AW28" s="147"/>
      <c r="AX28" s="188">
        <f t="shared" si="66"/>
        <v>0</v>
      </c>
      <c r="AY28" s="188">
        <f t="shared" si="67"/>
        <v>0</v>
      </c>
    </row>
    <row r="29" spans="1:51" s="168" customFormat="1" ht="13.8" thickBot="1" x14ac:dyDescent="0.3">
      <c r="A29" s="149"/>
      <c r="B29" s="185"/>
      <c r="C29" s="194">
        <f t="shared" si="46"/>
        <v>0</v>
      </c>
      <c r="D29" s="194">
        <f t="shared" si="46"/>
        <v>0</v>
      </c>
      <c r="E29" s="194">
        <f t="shared" si="46"/>
        <v>0</v>
      </c>
      <c r="F29" s="194">
        <f t="shared" si="46"/>
        <v>0</v>
      </c>
      <c r="G29" s="186">
        <f t="shared" si="47"/>
        <v>0</v>
      </c>
      <c r="H29" s="186">
        <f t="shared" si="48"/>
        <v>0</v>
      </c>
      <c r="I29" s="187">
        <f t="shared" si="49"/>
        <v>0</v>
      </c>
      <c r="J29" s="144">
        <f t="shared" si="50"/>
        <v>0</v>
      </c>
      <c r="K29" s="145"/>
      <c r="L29" s="146"/>
      <c r="M29" s="147"/>
      <c r="N29" s="147"/>
      <c r="O29" s="188">
        <f t="shared" si="51"/>
        <v>0</v>
      </c>
      <c r="P29" s="188">
        <f t="shared" si="52"/>
        <v>0</v>
      </c>
      <c r="Q29" s="187">
        <f t="shared" si="53"/>
        <v>0</v>
      </c>
      <c r="R29" s="157"/>
      <c r="S29" s="146"/>
      <c r="T29" s="147"/>
      <c r="U29" s="147"/>
      <c r="V29" s="188">
        <f t="shared" si="54"/>
        <v>0</v>
      </c>
      <c r="W29" s="188">
        <f t="shared" si="55"/>
        <v>0</v>
      </c>
      <c r="X29" s="187">
        <f t="shared" si="56"/>
        <v>0</v>
      </c>
      <c r="Y29" s="157"/>
      <c r="Z29" s="146"/>
      <c r="AA29" s="147"/>
      <c r="AB29" s="147"/>
      <c r="AC29" s="188">
        <f t="shared" si="57"/>
        <v>0</v>
      </c>
      <c r="AD29" s="188">
        <f t="shared" si="58"/>
        <v>0</v>
      </c>
      <c r="AE29" s="187">
        <f t="shared" si="59"/>
        <v>0</v>
      </c>
      <c r="AF29" s="158"/>
      <c r="AG29" s="159"/>
      <c r="AH29" s="160"/>
      <c r="AI29" s="160"/>
      <c r="AJ29" s="188">
        <f t="shared" si="60"/>
        <v>0</v>
      </c>
      <c r="AK29" s="188">
        <f t="shared" si="61"/>
        <v>0</v>
      </c>
      <c r="AL29" s="187">
        <f t="shared" si="62"/>
        <v>0</v>
      </c>
      <c r="AM29" s="145"/>
      <c r="AN29" s="146"/>
      <c r="AO29" s="147"/>
      <c r="AP29" s="147"/>
      <c r="AQ29" s="188">
        <f t="shared" si="63"/>
        <v>0</v>
      </c>
      <c r="AR29" s="188">
        <f t="shared" si="64"/>
        <v>0</v>
      </c>
      <c r="AS29" s="187">
        <f t="shared" si="65"/>
        <v>0</v>
      </c>
      <c r="AT29" s="157"/>
      <c r="AU29" s="146"/>
      <c r="AV29" s="147"/>
      <c r="AW29" s="147"/>
      <c r="AX29" s="188">
        <f t="shared" si="66"/>
        <v>0</v>
      </c>
      <c r="AY29" s="188">
        <f t="shared" si="67"/>
        <v>0</v>
      </c>
    </row>
    <row r="30" spans="1:51" s="168" customFormat="1" ht="13.8" thickBot="1" x14ac:dyDescent="0.3">
      <c r="A30" s="189" t="s">
        <v>24</v>
      </c>
      <c r="B30" s="189"/>
      <c r="C30" s="115"/>
      <c r="D30" s="189">
        <f>L30+S30+Z30+AG30+AN30+AU30</f>
        <v>0</v>
      </c>
      <c r="E30" s="115"/>
      <c r="F30" s="115"/>
      <c r="G30" s="114"/>
      <c r="H30" s="186">
        <f t="shared" si="48"/>
        <v>0</v>
      </c>
      <c r="I30" s="173"/>
      <c r="J30" s="190" t="s">
        <v>24</v>
      </c>
      <c r="K30" s="191"/>
      <c r="L30" s="155"/>
      <c r="M30" s="192"/>
      <c r="N30" s="192"/>
      <c r="O30" s="188"/>
      <c r="P30" s="188">
        <f t="shared" si="52"/>
        <v>0</v>
      </c>
      <c r="Q30" s="173"/>
      <c r="R30" s="191"/>
      <c r="S30" s="155"/>
      <c r="T30" s="192"/>
      <c r="U30" s="192"/>
      <c r="V30" s="188"/>
      <c r="W30" s="188">
        <f t="shared" si="55"/>
        <v>0</v>
      </c>
      <c r="X30" s="173"/>
      <c r="Y30" s="191"/>
      <c r="Z30" s="155"/>
      <c r="AA30" s="192"/>
      <c r="AB30" s="192"/>
      <c r="AC30" s="188"/>
      <c r="AD30" s="188">
        <f t="shared" si="58"/>
        <v>0</v>
      </c>
      <c r="AE30" s="173"/>
      <c r="AF30" s="195"/>
      <c r="AG30" s="162"/>
      <c r="AH30" s="196"/>
      <c r="AI30" s="196"/>
      <c r="AJ30" s="196"/>
      <c r="AK30" s="188">
        <f t="shared" si="61"/>
        <v>0</v>
      </c>
      <c r="AL30" s="173"/>
      <c r="AM30" s="191"/>
      <c r="AN30" s="155"/>
      <c r="AO30" s="192"/>
      <c r="AP30" s="192"/>
      <c r="AQ30" s="188"/>
      <c r="AR30" s="188">
        <f t="shared" si="64"/>
        <v>0</v>
      </c>
      <c r="AS30" s="173"/>
      <c r="AT30" s="191"/>
      <c r="AU30" s="155"/>
      <c r="AV30" s="192"/>
      <c r="AW30" s="192"/>
      <c r="AX30" s="188"/>
      <c r="AY30" s="188">
        <f t="shared" si="67"/>
        <v>0</v>
      </c>
    </row>
    <row r="31" spans="1:51" s="168" customFormat="1" ht="13.8" thickBot="1" x14ac:dyDescent="0.3">
      <c r="A31" s="197"/>
      <c r="B31" s="197"/>
      <c r="C31" s="116">
        <f t="shared" ref="C31:H31" si="73">SUM(C24:C29)</f>
        <v>517</v>
      </c>
      <c r="D31" s="117">
        <f>SUM(D24:D30)</f>
        <v>33</v>
      </c>
      <c r="E31" s="118">
        <f t="shared" si="73"/>
        <v>7</v>
      </c>
      <c r="F31" s="119">
        <f t="shared" si="73"/>
        <v>1</v>
      </c>
      <c r="G31" s="120">
        <f t="shared" si="73"/>
        <v>1</v>
      </c>
      <c r="H31" s="121">
        <f t="shared" si="73"/>
        <v>1</v>
      </c>
      <c r="I31" s="173"/>
      <c r="J31" s="192"/>
      <c r="K31" s="116">
        <f>SUM(K24:K29)</f>
        <v>100</v>
      </c>
      <c r="L31" s="117">
        <f>SUM(L24:L30)</f>
        <v>8</v>
      </c>
      <c r="M31" s="118">
        <f>SUM(M24:M29)</f>
        <v>2</v>
      </c>
      <c r="N31" s="119">
        <f>SUM(N24:N29)</f>
        <v>0</v>
      </c>
      <c r="O31" s="122">
        <f>SUM(O24:O29)</f>
        <v>1</v>
      </c>
      <c r="P31" s="123">
        <f>SUM(P24:P30)</f>
        <v>1</v>
      </c>
      <c r="Q31" s="173"/>
      <c r="R31" s="116">
        <f>SUM(R24:R29)</f>
        <v>96</v>
      </c>
      <c r="S31" s="117">
        <f>SUM(S24:S30)</f>
        <v>8</v>
      </c>
      <c r="T31" s="118">
        <f>SUM(T24:T29)</f>
        <v>4</v>
      </c>
      <c r="U31" s="119">
        <f>SUM(U24:U29)</f>
        <v>1</v>
      </c>
      <c r="V31" s="122">
        <f>SUM(V24:V29)</f>
        <v>1</v>
      </c>
      <c r="W31" s="123">
        <f>SUM(W24:W30)</f>
        <v>1</v>
      </c>
      <c r="X31" s="173"/>
      <c r="Y31" s="116">
        <f>SUM(Y24:Y29)</f>
        <v>93</v>
      </c>
      <c r="Z31" s="117">
        <f>SUM(Z24:Z30)</f>
        <v>3</v>
      </c>
      <c r="AA31" s="118">
        <f>SUM(AA24:AA29)</f>
        <v>1</v>
      </c>
      <c r="AB31" s="119">
        <f>SUM(AB24:AB29)</f>
        <v>0</v>
      </c>
      <c r="AC31" s="122">
        <f>SUM(AC24:AC29)</f>
        <v>1</v>
      </c>
      <c r="AD31" s="123">
        <f>SUM(AD24:AD30)</f>
        <v>1</v>
      </c>
      <c r="AE31" s="173"/>
      <c r="AF31" s="116">
        <f>SUM(AF24:AF29)</f>
        <v>43</v>
      </c>
      <c r="AG31" s="117">
        <f>SUM(AG24:AG30)</f>
        <v>10</v>
      </c>
      <c r="AH31" s="118">
        <f>SUM(AH24:AH29)</f>
        <v>0</v>
      </c>
      <c r="AI31" s="119">
        <f>SUM(AI24:AI29)</f>
        <v>0</v>
      </c>
      <c r="AJ31" s="122">
        <f>SUM(AJ24:AJ29)</f>
        <v>1</v>
      </c>
      <c r="AK31" s="123">
        <f>SUM(AK24:AK30)</f>
        <v>1</v>
      </c>
      <c r="AL31" s="173"/>
      <c r="AM31" s="116">
        <f>SUM(AM24:AM29)</f>
        <v>89</v>
      </c>
      <c r="AN31" s="117">
        <f>SUM(AN24:AN30)</f>
        <v>2</v>
      </c>
      <c r="AO31" s="118">
        <f>SUM(AO24:AO29)</f>
        <v>0</v>
      </c>
      <c r="AP31" s="119">
        <f>SUM(AP24:AP29)</f>
        <v>0</v>
      </c>
      <c r="AQ31" s="122">
        <f>SUM(AQ24:AQ29)</f>
        <v>1</v>
      </c>
      <c r="AR31" s="123">
        <f>SUM(AR24:AR30)</f>
        <v>1</v>
      </c>
      <c r="AS31" s="173"/>
      <c r="AT31" s="116">
        <f>SUM(AT24:AT29)</f>
        <v>96</v>
      </c>
      <c r="AU31" s="117">
        <f>SUM(AU24:AU30)</f>
        <v>2</v>
      </c>
      <c r="AV31" s="118">
        <f>SUM(AV24:AV29)</f>
        <v>0</v>
      </c>
      <c r="AW31" s="119">
        <f>SUM(AW24:AW29)</f>
        <v>0</v>
      </c>
      <c r="AX31" s="122">
        <f>SUM(AX24:AX29)</f>
        <v>1</v>
      </c>
      <c r="AY31" s="123">
        <f>SUM(AY24:AY30)</f>
        <v>1</v>
      </c>
    </row>
    <row r="32" spans="1:51" s="168" customFormat="1" ht="14.4" thickBot="1" x14ac:dyDescent="0.3">
      <c r="A32" s="363" t="s">
        <v>152</v>
      </c>
      <c r="B32" s="363"/>
      <c r="C32" s="364"/>
      <c r="D32" s="364"/>
      <c r="E32" s="364"/>
      <c r="F32" s="364"/>
      <c r="G32" s="364"/>
      <c r="H32" s="364"/>
      <c r="I32" s="173"/>
      <c r="J32" s="134" t="s">
        <v>84</v>
      </c>
      <c r="K32" s="178" t="s">
        <v>16</v>
      </c>
      <c r="L32" s="134" t="s">
        <v>10</v>
      </c>
      <c r="M32" s="178"/>
      <c r="N32" s="178"/>
      <c r="O32" s="134" t="s">
        <v>157</v>
      </c>
      <c r="P32" s="179"/>
      <c r="Q32" s="173"/>
      <c r="R32" s="178" t="s">
        <v>16</v>
      </c>
      <c r="S32" s="134" t="s">
        <v>11</v>
      </c>
      <c r="T32" s="178"/>
      <c r="U32" s="178"/>
      <c r="V32" s="134" t="s">
        <v>168</v>
      </c>
      <c r="W32" s="179"/>
      <c r="X32" s="173"/>
      <c r="Y32" s="178" t="s">
        <v>16</v>
      </c>
      <c r="Z32" s="134" t="s">
        <v>86</v>
      </c>
      <c r="AA32" s="178"/>
      <c r="AB32" s="178"/>
      <c r="AC32" s="134" t="s">
        <v>166</v>
      </c>
      <c r="AD32" s="179"/>
      <c r="AE32" s="173"/>
      <c r="AF32" s="178" t="s">
        <v>16</v>
      </c>
      <c r="AG32" s="134" t="s">
        <v>9</v>
      </c>
      <c r="AH32" s="178"/>
      <c r="AI32" s="178"/>
      <c r="AJ32" s="134" t="s">
        <v>282</v>
      </c>
      <c r="AK32" s="179"/>
      <c r="AL32" s="173"/>
      <c r="AM32" s="178" t="s">
        <v>16</v>
      </c>
      <c r="AN32" s="134" t="s">
        <v>311</v>
      </c>
      <c r="AO32" s="178"/>
      <c r="AP32" s="178"/>
      <c r="AQ32" s="134" t="s">
        <v>310</v>
      </c>
      <c r="AR32" s="178"/>
      <c r="AS32" s="173"/>
      <c r="AT32" s="178" t="s">
        <v>16</v>
      </c>
      <c r="AU32" s="134" t="s">
        <v>161</v>
      </c>
      <c r="AV32" s="178"/>
      <c r="AW32" s="178"/>
      <c r="AX32" s="134" t="s">
        <v>321</v>
      </c>
      <c r="AY32" s="179"/>
    </row>
    <row r="33" spans="1:51" s="168" customFormat="1" ht="40.200000000000003" thickBot="1" x14ac:dyDescent="0.3">
      <c r="A33" s="113" t="s">
        <v>0</v>
      </c>
      <c r="B33" s="113" t="s">
        <v>73</v>
      </c>
      <c r="C33" s="113" t="s">
        <v>1</v>
      </c>
      <c r="D33" s="113" t="s">
        <v>4</v>
      </c>
      <c r="E33" s="113" t="s">
        <v>2</v>
      </c>
      <c r="F33" s="113" t="s">
        <v>3</v>
      </c>
      <c r="G33" s="103" t="s">
        <v>7</v>
      </c>
      <c r="H33" s="103" t="s">
        <v>6</v>
      </c>
      <c r="I33" s="173"/>
      <c r="J33" s="181" t="s">
        <v>0</v>
      </c>
      <c r="K33" s="182" t="s">
        <v>14</v>
      </c>
      <c r="L33" s="182" t="s">
        <v>13</v>
      </c>
      <c r="M33" s="182" t="s">
        <v>12</v>
      </c>
      <c r="N33" s="183" t="s">
        <v>20</v>
      </c>
      <c r="O33" s="184" t="s">
        <v>21</v>
      </c>
      <c r="P33" s="184" t="s">
        <v>15</v>
      </c>
      <c r="Q33" s="173"/>
      <c r="R33" s="182" t="s">
        <v>14</v>
      </c>
      <c r="S33" s="182" t="s">
        <v>13</v>
      </c>
      <c r="T33" s="182" t="s">
        <v>12</v>
      </c>
      <c r="U33" s="183" t="s">
        <v>20</v>
      </c>
      <c r="V33" s="184" t="s">
        <v>21</v>
      </c>
      <c r="W33" s="184" t="s">
        <v>15</v>
      </c>
      <c r="X33" s="173"/>
      <c r="Y33" s="182" t="s">
        <v>14</v>
      </c>
      <c r="Z33" s="182" t="s">
        <v>13</v>
      </c>
      <c r="AA33" s="182" t="s">
        <v>12</v>
      </c>
      <c r="AB33" s="183" t="s">
        <v>20</v>
      </c>
      <c r="AC33" s="184" t="s">
        <v>21</v>
      </c>
      <c r="AD33" s="184" t="s">
        <v>15</v>
      </c>
      <c r="AE33" s="173"/>
      <c r="AF33" s="182" t="s">
        <v>14</v>
      </c>
      <c r="AG33" s="182" t="s">
        <v>13</v>
      </c>
      <c r="AH33" s="182" t="s">
        <v>12</v>
      </c>
      <c r="AI33" s="183" t="s">
        <v>20</v>
      </c>
      <c r="AJ33" s="184" t="s">
        <v>21</v>
      </c>
      <c r="AK33" s="184" t="s">
        <v>15</v>
      </c>
      <c r="AL33" s="173"/>
      <c r="AM33" s="182" t="s">
        <v>14</v>
      </c>
      <c r="AN33" s="182" t="s">
        <v>13</v>
      </c>
      <c r="AO33" s="182" t="s">
        <v>12</v>
      </c>
      <c r="AP33" s="183" t="s">
        <v>20</v>
      </c>
      <c r="AQ33" s="184" t="s">
        <v>21</v>
      </c>
      <c r="AR33" s="184" t="s">
        <v>15</v>
      </c>
      <c r="AS33" s="173"/>
      <c r="AT33" s="182" t="s">
        <v>14</v>
      </c>
      <c r="AU33" s="182" t="s">
        <v>13</v>
      </c>
      <c r="AV33" s="182" t="s">
        <v>12</v>
      </c>
      <c r="AW33" s="183" t="s">
        <v>20</v>
      </c>
      <c r="AX33" s="184" t="s">
        <v>21</v>
      </c>
      <c r="AY33" s="184" t="s">
        <v>15</v>
      </c>
    </row>
    <row r="34" spans="1:51" s="168" customFormat="1" ht="13.8" thickBot="1" x14ac:dyDescent="0.3">
      <c r="A34" s="193" t="s">
        <v>180</v>
      </c>
      <c r="B34" s="185">
        <v>2</v>
      </c>
      <c r="C34" s="115">
        <f t="shared" ref="C34:F39" si="74">K34+R34+Y34+AF34+AM34+AT34</f>
        <v>222</v>
      </c>
      <c r="D34" s="115">
        <f t="shared" si="74"/>
        <v>39</v>
      </c>
      <c r="E34" s="115">
        <f t="shared" si="74"/>
        <v>7</v>
      </c>
      <c r="F34" s="115">
        <f t="shared" si="74"/>
        <v>3</v>
      </c>
      <c r="G34" s="186">
        <f t="shared" ref="G34:G39" si="75">IF($C$41=0,0,C34/$C$41)</f>
        <v>0.48156182212581344</v>
      </c>
      <c r="H34" s="186">
        <f t="shared" ref="H34:H40" si="76">IF($D$41=0,0,D34/$D$41)</f>
        <v>0.66101694915254239</v>
      </c>
      <c r="I34" s="187">
        <f t="shared" ref="I34:I39" si="77">$B34</f>
        <v>2</v>
      </c>
      <c r="J34" s="144" t="str">
        <f t="shared" ref="J34:J39" si="78">A34</f>
        <v>Cassie Orgeles</v>
      </c>
      <c r="K34" s="157">
        <v>17</v>
      </c>
      <c r="L34" s="146">
        <v>6</v>
      </c>
      <c r="M34" s="147"/>
      <c r="N34" s="147"/>
      <c r="O34" s="188">
        <f t="shared" ref="O34:O39" si="79">IF($K$41=0,0,K34/$K$41)</f>
        <v>0.42499999999999999</v>
      </c>
      <c r="P34" s="188">
        <f t="shared" ref="P34:P40" si="80">IF($L$41=0,0,L34/$L$41)</f>
        <v>0.6</v>
      </c>
      <c r="Q34" s="187">
        <f t="shared" ref="Q34:Q39" si="81">$B34</f>
        <v>2</v>
      </c>
      <c r="R34" s="157">
        <v>35</v>
      </c>
      <c r="S34" s="146">
        <v>10</v>
      </c>
      <c r="T34" s="147">
        <v>1</v>
      </c>
      <c r="U34" s="147"/>
      <c r="V34" s="188">
        <f t="shared" ref="V34:V39" si="82">IF($R$41=0,0,R34/$R$41)</f>
        <v>0.53030303030303028</v>
      </c>
      <c r="W34" s="188">
        <f t="shared" ref="W34:W40" si="83">IF($S$41=0,0,S34/$S$41)</f>
        <v>1</v>
      </c>
      <c r="X34" s="187">
        <f t="shared" ref="X34:X39" si="84">$B34</f>
        <v>2</v>
      </c>
      <c r="Y34" s="157">
        <v>40</v>
      </c>
      <c r="Z34" s="146">
        <v>3</v>
      </c>
      <c r="AA34" s="147"/>
      <c r="AB34" s="147"/>
      <c r="AC34" s="188">
        <f t="shared" ref="AC34:AC39" si="85">IF($Y$41=0,0,Y34/$Y$41)</f>
        <v>0.42105263157894735</v>
      </c>
      <c r="AD34" s="188">
        <f t="shared" ref="AD34:AD40" si="86">IF($Z$41=0,0,Z34/$Z$41)</f>
        <v>0.375</v>
      </c>
      <c r="AE34" s="187">
        <f t="shared" ref="AE34:AE39" si="87">$B34</f>
        <v>2</v>
      </c>
      <c r="AF34" s="157">
        <v>36</v>
      </c>
      <c r="AG34" s="146">
        <v>10</v>
      </c>
      <c r="AH34" s="147">
        <v>1</v>
      </c>
      <c r="AI34" s="147"/>
      <c r="AJ34" s="188">
        <f t="shared" ref="AJ34:AJ39" si="88">IF($AF$41=0,0,AF34/$AF$41)</f>
        <v>0.54545454545454541</v>
      </c>
      <c r="AK34" s="188">
        <f t="shared" ref="AK34:AK40" si="89">IF($AG$41=0,0,AG34/$AG$41)</f>
        <v>0.7142857142857143</v>
      </c>
      <c r="AL34" s="187">
        <f t="shared" ref="AL34:AL39" si="90">$B34</f>
        <v>2</v>
      </c>
      <c r="AM34" s="157">
        <v>43</v>
      </c>
      <c r="AN34" s="146">
        <v>2</v>
      </c>
      <c r="AO34" s="147">
        <v>1</v>
      </c>
      <c r="AP34" s="147"/>
      <c r="AQ34" s="188">
        <f t="shared" ref="AQ34:AQ39" si="91">IF($AM$41=0,0,AM34/$AM$41)</f>
        <v>0.46236559139784944</v>
      </c>
      <c r="AR34" s="188">
        <f t="shared" ref="AR34:AR40" si="92">IF($AN$41=0,0,AN34/$AN$41)</f>
        <v>0.25</v>
      </c>
      <c r="AS34" s="187">
        <f t="shared" ref="AS34:AS39" si="93">$B34</f>
        <v>2</v>
      </c>
      <c r="AT34" s="157">
        <v>51</v>
      </c>
      <c r="AU34" s="146">
        <v>8</v>
      </c>
      <c r="AV34" s="147">
        <v>4</v>
      </c>
      <c r="AW34" s="147">
        <v>3</v>
      </c>
      <c r="AX34" s="188">
        <f t="shared" ref="AX34:AX39" si="94">IF($AT$41=0,0,AT34/$AT$41)</f>
        <v>0.50495049504950495</v>
      </c>
      <c r="AY34" s="188">
        <f t="shared" ref="AY34:AY40" si="95">IF($AU$41=0,0,AU34/$AU$41)</f>
        <v>0.88888888888888884</v>
      </c>
    </row>
    <row r="35" spans="1:51" s="168" customFormat="1" ht="13.8" thickBot="1" x14ac:dyDescent="0.3">
      <c r="A35" s="193" t="s">
        <v>181</v>
      </c>
      <c r="B35" s="185">
        <v>4</v>
      </c>
      <c r="C35" s="115">
        <f t="shared" si="74"/>
        <v>20</v>
      </c>
      <c r="D35" s="115">
        <f t="shared" si="74"/>
        <v>3</v>
      </c>
      <c r="E35" s="115">
        <f t="shared" si="74"/>
        <v>0</v>
      </c>
      <c r="F35" s="115">
        <f t="shared" si="74"/>
        <v>0</v>
      </c>
      <c r="G35" s="186">
        <f t="shared" si="75"/>
        <v>4.3383947939262472E-2</v>
      </c>
      <c r="H35" s="186">
        <f t="shared" si="76"/>
        <v>5.0847457627118647E-2</v>
      </c>
      <c r="I35" s="187">
        <f t="shared" si="77"/>
        <v>4</v>
      </c>
      <c r="J35" s="144" t="str">
        <f t="shared" si="78"/>
        <v>Meghan Mahon</v>
      </c>
      <c r="K35" s="157">
        <v>5</v>
      </c>
      <c r="L35" s="146">
        <v>1</v>
      </c>
      <c r="M35" s="147"/>
      <c r="N35" s="147"/>
      <c r="O35" s="188">
        <f t="shared" si="79"/>
        <v>0.125</v>
      </c>
      <c r="P35" s="188">
        <f t="shared" si="80"/>
        <v>0.1</v>
      </c>
      <c r="Q35" s="187">
        <f t="shared" si="81"/>
        <v>4</v>
      </c>
      <c r="R35" s="157">
        <v>8</v>
      </c>
      <c r="S35" s="146"/>
      <c r="T35" s="147"/>
      <c r="U35" s="147"/>
      <c r="V35" s="188">
        <f t="shared" si="82"/>
        <v>0.12121212121212122</v>
      </c>
      <c r="W35" s="188">
        <f t="shared" si="83"/>
        <v>0</v>
      </c>
      <c r="X35" s="187">
        <f t="shared" si="84"/>
        <v>4</v>
      </c>
      <c r="Y35" s="157">
        <v>6</v>
      </c>
      <c r="Z35" s="146">
        <v>1</v>
      </c>
      <c r="AA35" s="147"/>
      <c r="AB35" s="147"/>
      <c r="AC35" s="188">
        <f t="shared" si="85"/>
        <v>6.3157894736842107E-2</v>
      </c>
      <c r="AD35" s="188">
        <f t="shared" si="86"/>
        <v>0.125</v>
      </c>
      <c r="AE35" s="187">
        <f t="shared" si="87"/>
        <v>4</v>
      </c>
      <c r="AF35" s="157">
        <v>1</v>
      </c>
      <c r="AG35" s="146">
        <v>1</v>
      </c>
      <c r="AH35" s="147"/>
      <c r="AI35" s="147"/>
      <c r="AJ35" s="188">
        <f t="shared" si="88"/>
        <v>1.5151515151515152E-2</v>
      </c>
      <c r="AK35" s="188">
        <f t="shared" si="89"/>
        <v>7.1428571428571425E-2</v>
      </c>
      <c r="AL35" s="187">
        <f t="shared" si="90"/>
        <v>4</v>
      </c>
      <c r="AM35" s="157"/>
      <c r="AN35" s="146"/>
      <c r="AO35" s="147"/>
      <c r="AP35" s="147"/>
      <c r="AQ35" s="188">
        <f t="shared" si="91"/>
        <v>0</v>
      </c>
      <c r="AR35" s="188">
        <f t="shared" si="92"/>
        <v>0</v>
      </c>
      <c r="AS35" s="187">
        <f t="shared" si="93"/>
        <v>4</v>
      </c>
      <c r="AT35" s="157"/>
      <c r="AU35" s="146"/>
      <c r="AV35" s="147"/>
      <c r="AW35" s="147"/>
      <c r="AX35" s="188">
        <f t="shared" si="94"/>
        <v>0</v>
      </c>
      <c r="AY35" s="188">
        <f t="shared" si="95"/>
        <v>0</v>
      </c>
    </row>
    <row r="36" spans="1:51" s="168" customFormat="1" ht="13.8" thickBot="1" x14ac:dyDescent="0.3">
      <c r="A36" s="193" t="s">
        <v>182</v>
      </c>
      <c r="B36" s="185">
        <v>5</v>
      </c>
      <c r="C36" s="115">
        <f t="shared" si="74"/>
        <v>219</v>
      </c>
      <c r="D36" s="115">
        <f t="shared" si="74"/>
        <v>17</v>
      </c>
      <c r="E36" s="115">
        <f t="shared" si="74"/>
        <v>2</v>
      </c>
      <c r="F36" s="115">
        <f t="shared" si="74"/>
        <v>0</v>
      </c>
      <c r="G36" s="186">
        <f t="shared" si="75"/>
        <v>0.47505422993492408</v>
      </c>
      <c r="H36" s="186">
        <f t="shared" si="76"/>
        <v>0.28813559322033899</v>
      </c>
      <c r="I36" s="187">
        <f t="shared" si="77"/>
        <v>5</v>
      </c>
      <c r="J36" s="144" t="str">
        <f t="shared" si="78"/>
        <v>Emma  Reinke</v>
      </c>
      <c r="K36" s="157">
        <v>18</v>
      </c>
      <c r="L36" s="146">
        <v>3</v>
      </c>
      <c r="M36" s="147"/>
      <c r="N36" s="147"/>
      <c r="O36" s="188">
        <f t="shared" si="79"/>
        <v>0.45</v>
      </c>
      <c r="P36" s="188">
        <f t="shared" si="80"/>
        <v>0.3</v>
      </c>
      <c r="Q36" s="187">
        <f t="shared" si="81"/>
        <v>5</v>
      </c>
      <c r="R36" s="157">
        <v>23</v>
      </c>
      <c r="S36" s="146"/>
      <c r="T36" s="147"/>
      <c r="U36" s="147"/>
      <c r="V36" s="188">
        <f t="shared" si="82"/>
        <v>0.34848484848484851</v>
      </c>
      <c r="W36" s="188">
        <f t="shared" si="83"/>
        <v>0</v>
      </c>
      <c r="X36" s="187">
        <f t="shared" si="84"/>
        <v>5</v>
      </c>
      <c r="Y36" s="157">
        <v>49</v>
      </c>
      <c r="Z36" s="146">
        <v>4</v>
      </c>
      <c r="AA36" s="147"/>
      <c r="AB36" s="147"/>
      <c r="AC36" s="188">
        <f t="shared" si="85"/>
        <v>0.51578947368421058</v>
      </c>
      <c r="AD36" s="188">
        <f t="shared" si="86"/>
        <v>0.5</v>
      </c>
      <c r="AE36" s="187">
        <f t="shared" si="87"/>
        <v>5</v>
      </c>
      <c r="AF36" s="157">
        <v>29</v>
      </c>
      <c r="AG36" s="146">
        <v>3</v>
      </c>
      <c r="AH36" s="147">
        <v>1</v>
      </c>
      <c r="AI36" s="147"/>
      <c r="AJ36" s="188">
        <f t="shared" si="88"/>
        <v>0.43939393939393939</v>
      </c>
      <c r="AK36" s="188">
        <f t="shared" si="89"/>
        <v>0.21428571428571427</v>
      </c>
      <c r="AL36" s="187">
        <f t="shared" si="90"/>
        <v>5</v>
      </c>
      <c r="AM36" s="157">
        <v>50</v>
      </c>
      <c r="AN36" s="146">
        <v>6</v>
      </c>
      <c r="AO36" s="147"/>
      <c r="AP36" s="147"/>
      <c r="AQ36" s="188">
        <f t="shared" si="91"/>
        <v>0.5376344086021505</v>
      </c>
      <c r="AR36" s="188">
        <f t="shared" si="92"/>
        <v>0.75</v>
      </c>
      <c r="AS36" s="187">
        <f t="shared" si="93"/>
        <v>5</v>
      </c>
      <c r="AT36" s="157">
        <v>50</v>
      </c>
      <c r="AU36" s="146">
        <v>1</v>
      </c>
      <c r="AV36" s="147">
        <v>1</v>
      </c>
      <c r="AW36" s="147"/>
      <c r="AX36" s="188">
        <f t="shared" si="94"/>
        <v>0.49504950495049505</v>
      </c>
      <c r="AY36" s="188">
        <f t="shared" si="95"/>
        <v>0.1111111111111111</v>
      </c>
    </row>
    <row r="37" spans="1:51" s="168" customFormat="1" ht="13.8" thickBot="1" x14ac:dyDescent="0.3">
      <c r="A37" s="149"/>
      <c r="B37" s="185"/>
      <c r="C37" s="115">
        <f t="shared" si="74"/>
        <v>0</v>
      </c>
      <c r="D37" s="115">
        <f t="shared" si="74"/>
        <v>0</v>
      </c>
      <c r="E37" s="115">
        <f t="shared" si="74"/>
        <v>0</v>
      </c>
      <c r="F37" s="115">
        <f t="shared" si="74"/>
        <v>0</v>
      </c>
      <c r="G37" s="186">
        <f t="shared" si="75"/>
        <v>0</v>
      </c>
      <c r="H37" s="186">
        <f t="shared" si="76"/>
        <v>0</v>
      </c>
      <c r="I37" s="187">
        <f t="shared" si="77"/>
        <v>0</v>
      </c>
      <c r="J37" s="144">
        <f t="shared" si="78"/>
        <v>0</v>
      </c>
      <c r="K37" s="157"/>
      <c r="L37" s="146"/>
      <c r="M37" s="147"/>
      <c r="N37" s="147"/>
      <c r="O37" s="188">
        <f t="shared" si="79"/>
        <v>0</v>
      </c>
      <c r="P37" s="188">
        <f t="shared" si="80"/>
        <v>0</v>
      </c>
      <c r="Q37" s="187">
        <f t="shared" si="81"/>
        <v>0</v>
      </c>
      <c r="R37" s="157"/>
      <c r="S37" s="146"/>
      <c r="T37" s="147"/>
      <c r="U37" s="147"/>
      <c r="V37" s="188">
        <f t="shared" si="82"/>
        <v>0</v>
      </c>
      <c r="W37" s="188">
        <f t="shared" si="83"/>
        <v>0</v>
      </c>
      <c r="X37" s="187">
        <f t="shared" si="84"/>
        <v>0</v>
      </c>
      <c r="Y37" s="157"/>
      <c r="Z37" s="146"/>
      <c r="AA37" s="147"/>
      <c r="AB37" s="147"/>
      <c r="AC37" s="188">
        <f t="shared" si="85"/>
        <v>0</v>
      </c>
      <c r="AD37" s="188">
        <f t="shared" si="86"/>
        <v>0</v>
      </c>
      <c r="AE37" s="187">
        <f t="shared" si="87"/>
        <v>0</v>
      </c>
      <c r="AF37" s="157"/>
      <c r="AG37" s="146"/>
      <c r="AH37" s="147"/>
      <c r="AI37" s="147"/>
      <c r="AJ37" s="188">
        <f t="shared" si="88"/>
        <v>0</v>
      </c>
      <c r="AK37" s="188">
        <f t="shared" si="89"/>
        <v>0</v>
      </c>
      <c r="AL37" s="187">
        <f t="shared" si="90"/>
        <v>0</v>
      </c>
      <c r="AM37" s="157"/>
      <c r="AN37" s="146"/>
      <c r="AO37" s="147"/>
      <c r="AP37" s="147"/>
      <c r="AQ37" s="188">
        <f t="shared" si="91"/>
        <v>0</v>
      </c>
      <c r="AR37" s="188">
        <f t="shared" si="92"/>
        <v>0</v>
      </c>
      <c r="AS37" s="187">
        <f t="shared" si="93"/>
        <v>0</v>
      </c>
      <c r="AT37" s="157"/>
      <c r="AU37" s="146"/>
      <c r="AV37" s="147"/>
      <c r="AW37" s="147"/>
      <c r="AX37" s="188">
        <f t="shared" si="94"/>
        <v>0</v>
      </c>
      <c r="AY37" s="188">
        <f t="shared" si="95"/>
        <v>0</v>
      </c>
    </row>
    <row r="38" spans="1:51" s="168" customFormat="1" ht="13.8" thickBot="1" x14ac:dyDescent="0.3">
      <c r="A38" s="149"/>
      <c r="B38" s="185"/>
      <c r="C38" s="115">
        <f t="shared" si="74"/>
        <v>0</v>
      </c>
      <c r="D38" s="115">
        <f t="shared" si="74"/>
        <v>0</v>
      </c>
      <c r="E38" s="115">
        <f t="shared" si="74"/>
        <v>0</v>
      </c>
      <c r="F38" s="115">
        <f t="shared" si="74"/>
        <v>0</v>
      </c>
      <c r="G38" s="186">
        <f t="shared" si="75"/>
        <v>0</v>
      </c>
      <c r="H38" s="186">
        <f t="shared" si="76"/>
        <v>0</v>
      </c>
      <c r="I38" s="187">
        <f t="shared" si="77"/>
        <v>0</v>
      </c>
      <c r="J38" s="144">
        <f t="shared" si="78"/>
        <v>0</v>
      </c>
      <c r="K38" s="157"/>
      <c r="L38" s="146"/>
      <c r="M38" s="147"/>
      <c r="N38" s="147"/>
      <c r="O38" s="188">
        <f t="shared" si="79"/>
        <v>0</v>
      </c>
      <c r="P38" s="188">
        <f t="shared" si="80"/>
        <v>0</v>
      </c>
      <c r="Q38" s="187">
        <f t="shared" si="81"/>
        <v>0</v>
      </c>
      <c r="R38" s="157"/>
      <c r="S38" s="146"/>
      <c r="T38" s="147"/>
      <c r="U38" s="147"/>
      <c r="V38" s="188">
        <f t="shared" si="82"/>
        <v>0</v>
      </c>
      <c r="W38" s="188">
        <f t="shared" si="83"/>
        <v>0</v>
      </c>
      <c r="X38" s="187">
        <f t="shared" si="84"/>
        <v>0</v>
      </c>
      <c r="Y38" s="157"/>
      <c r="Z38" s="146"/>
      <c r="AA38" s="147"/>
      <c r="AB38" s="147"/>
      <c r="AC38" s="188">
        <f t="shared" si="85"/>
        <v>0</v>
      </c>
      <c r="AD38" s="188">
        <f t="shared" si="86"/>
        <v>0</v>
      </c>
      <c r="AE38" s="187">
        <f t="shared" si="87"/>
        <v>0</v>
      </c>
      <c r="AF38" s="157"/>
      <c r="AG38" s="146"/>
      <c r="AH38" s="147"/>
      <c r="AI38" s="147"/>
      <c r="AJ38" s="188">
        <f t="shared" si="88"/>
        <v>0</v>
      </c>
      <c r="AK38" s="188">
        <f t="shared" si="89"/>
        <v>0</v>
      </c>
      <c r="AL38" s="187">
        <f t="shared" si="90"/>
        <v>0</v>
      </c>
      <c r="AM38" s="157"/>
      <c r="AN38" s="146"/>
      <c r="AO38" s="147"/>
      <c r="AP38" s="147"/>
      <c r="AQ38" s="188">
        <f t="shared" si="91"/>
        <v>0</v>
      </c>
      <c r="AR38" s="188">
        <f t="shared" si="92"/>
        <v>0</v>
      </c>
      <c r="AS38" s="187">
        <f t="shared" si="93"/>
        <v>0</v>
      </c>
      <c r="AT38" s="157"/>
      <c r="AU38" s="146"/>
      <c r="AV38" s="147"/>
      <c r="AW38" s="147"/>
      <c r="AX38" s="188">
        <f t="shared" si="94"/>
        <v>0</v>
      </c>
      <c r="AY38" s="188">
        <f t="shared" si="95"/>
        <v>0</v>
      </c>
    </row>
    <row r="39" spans="1:51" s="168" customFormat="1" ht="13.8" thickBot="1" x14ac:dyDescent="0.3">
      <c r="A39" s="149"/>
      <c r="B39" s="185"/>
      <c r="C39" s="115">
        <f t="shared" si="74"/>
        <v>0</v>
      </c>
      <c r="D39" s="115">
        <f t="shared" si="74"/>
        <v>0</v>
      </c>
      <c r="E39" s="115">
        <f t="shared" si="74"/>
        <v>0</v>
      </c>
      <c r="F39" s="115">
        <f t="shared" si="74"/>
        <v>0</v>
      </c>
      <c r="G39" s="186">
        <f t="shared" si="75"/>
        <v>0</v>
      </c>
      <c r="H39" s="186">
        <f t="shared" si="76"/>
        <v>0</v>
      </c>
      <c r="I39" s="187">
        <f t="shared" si="77"/>
        <v>0</v>
      </c>
      <c r="J39" s="144">
        <f t="shared" si="78"/>
        <v>0</v>
      </c>
      <c r="K39" s="157"/>
      <c r="L39" s="146"/>
      <c r="M39" s="147"/>
      <c r="N39" s="147"/>
      <c r="O39" s="188">
        <f t="shared" si="79"/>
        <v>0</v>
      </c>
      <c r="P39" s="188">
        <f t="shared" si="80"/>
        <v>0</v>
      </c>
      <c r="Q39" s="187">
        <f t="shared" si="81"/>
        <v>0</v>
      </c>
      <c r="R39" s="157"/>
      <c r="S39" s="146"/>
      <c r="T39" s="147"/>
      <c r="U39" s="147"/>
      <c r="V39" s="188">
        <f t="shared" si="82"/>
        <v>0</v>
      </c>
      <c r="W39" s="188">
        <f t="shared" si="83"/>
        <v>0</v>
      </c>
      <c r="X39" s="187">
        <f t="shared" si="84"/>
        <v>0</v>
      </c>
      <c r="Y39" s="157"/>
      <c r="Z39" s="146"/>
      <c r="AA39" s="147"/>
      <c r="AB39" s="147"/>
      <c r="AC39" s="188">
        <f t="shared" si="85"/>
        <v>0</v>
      </c>
      <c r="AD39" s="188">
        <f t="shared" si="86"/>
        <v>0</v>
      </c>
      <c r="AE39" s="187">
        <f t="shared" si="87"/>
        <v>0</v>
      </c>
      <c r="AF39" s="157"/>
      <c r="AG39" s="146"/>
      <c r="AH39" s="147"/>
      <c r="AI39" s="147"/>
      <c r="AJ39" s="188">
        <f t="shared" si="88"/>
        <v>0</v>
      </c>
      <c r="AK39" s="188">
        <f t="shared" si="89"/>
        <v>0</v>
      </c>
      <c r="AL39" s="187">
        <f t="shared" si="90"/>
        <v>0</v>
      </c>
      <c r="AM39" s="157"/>
      <c r="AN39" s="146"/>
      <c r="AO39" s="147"/>
      <c r="AP39" s="147"/>
      <c r="AQ39" s="188">
        <f t="shared" si="91"/>
        <v>0</v>
      </c>
      <c r="AR39" s="188">
        <f t="shared" si="92"/>
        <v>0</v>
      </c>
      <c r="AS39" s="187">
        <f t="shared" si="93"/>
        <v>0</v>
      </c>
      <c r="AT39" s="157"/>
      <c r="AU39" s="146"/>
      <c r="AV39" s="147"/>
      <c r="AW39" s="147"/>
      <c r="AX39" s="188">
        <f t="shared" si="94"/>
        <v>0</v>
      </c>
      <c r="AY39" s="188">
        <f t="shared" si="95"/>
        <v>0</v>
      </c>
    </row>
    <row r="40" spans="1:51" s="168" customFormat="1" ht="13.8" thickBot="1" x14ac:dyDescent="0.3">
      <c r="A40" s="189" t="s">
        <v>24</v>
      </c>
      <c r="B40" s="189"/>
      <c r="C40" s="115"/>
      <c r="D40" s="189">
        <f>L40+S40+Z40+AG40+AN40+AU40</f>
        <v>0</v>
      </c>
      <c r="E40" s="115"/>
      <c r="F40" s="115"/>
      <c r="G40" s="114"/>
      <c r="H40" s="186">
        <f t="shared" si="76"/>
        <v>0</v>
      </c>
      <c r="I40" s="173"/>
      <c r="J40" s="190" t="s">
        <v>24</v>
      </c>
      <c r="K40" s="191"/>
      <c r="L40" s="155"/>
      <c r="M40" s="192"/>
      <c r="N40" s="192"/>
      <c r="O40" s="188"/>
      <c r="P40" s="188">
        <f t="shared" si="80"/>
        <v>0</v>
      </c>
      <c r="Q40" s="173"/>
      <c r="R40" s="191"/>
      <c r="S40" s="155"/>
      <c r="T40" s="192"/>
      <c r="U40" s="192"/>
      <c r="V40" s="188"/>
      <c r="W40" s="188">
        <f t="shared" si="83"/>
        <v>0</v>
      </c>
      <c r="X40" s="173"/>
      <c r="Y40" s="191"/>
      <c r="Z40" s="155"/>
      <c r="AA40" s="192"/>
      <c r="AB40" s="192"/>
      <c r="AC40" s="188"/>
      <c r="AD40" s="188">
        <f t="shared" si="86"/>
        <v>0</v>
      </c>
      <c r="AE40" s="173"/>
      <c r="AF40" s="191"/>
      <c r="AG40" s="155"/>
      <c r="AH40" s="192"/>
      <c r="AI40" s="192"/>
      <c r="AJ40" s="188"/>
      <c r="AK40" s="188">
        <f t="shared" si="89"/>
        <v>0</v>
      </c>
      <c r="AL40" s="173"/>
      <c r="AM40" s="191"/>
      <c r="AN40" s="155"/>
      <c r="AO40" s="192"/>
      <c r="AP40" s="192"/>
      <c r="AQ40" s="188"/>
      <c r="AR40" s="188">
        <f t="shared" si="92"/>
        <v>0</v>
      </c>
      <c r="AS40" s="173"/>
      <c r="AT40" s="191"/>
      <c r="AU40" s="155"/>
      <c r="AV40" s="192"/>
      <c r="AW40" s="192"/>
      <c r="AX40" s="188"/>
      <c r="AY40" s="188">
        <f t="shared" si="95"/>
        <v>0</v>
      </c>
    </row>
    <row r="41" spans="1:51" s="168" customFormat="1" ht="13.8" thickBot="1" x14ac:dyDescent="0.3">
      <c r="A41" s="115"/>
      <c r="B41" s="115"/>
      <c r="C41" s="116">
        <f t="shared" ref="C41:H41" si="96">SUM(C34:C39)</f>
        <v>461</v>
      </c>
      <c r="D41" s="117">
        <f>SUM(D34:D40)</f>
        <v>59</v>
      </c>
      <c r="E41" s="118">
        <f t="shared" si="96"/>
        <v>9</v>
      </c>
      <c r="F41" s="119">
        <f t="shared" si="96"/>
        <v>3</v>
      </c>
      <c r="G41" s="120">
        <f t="shared" si="96"/>
        <v>1</v>
      </c>
      <c r="H41" s="121">
        <f t="shared" si="96"/>
        <v>1</v>
      </c>
      <c r="I41" s="173"/>
      <c r="J41" s="192"/>
      <c r="K41" s="116">
        <f>SUM(K34:K39)</f>
        <v>40</v>
      </c>
      <c r="L41" s="117">
        <f>SUM(L34:L40)</f>
        <v>10</v>
      </c>
      <c r="M41" s="118">
        <f>SUM(M34:M39)</f>
        <v>0</v>
      </c>
      <c r="N41" s="119">
        <f>SUM(N34:N39)</f>
        <v>0</v>
      </c>
      <c r="O41" s="122">
        <f>SUM(O34:O39)</f>
        <v>1</v>
      </c>
      <c r="P41" s="123">
        <f>SUM(P34:P40)</f>
        <v>1</v>
      </c>
      <c r="Q41" s="173"/>
      <c r="R41" s="116">
        <f>SUM(R34:R39)</f>
        <v>66</v>
      </c>
      <c r="S41" s="117">
        <f>SUM(S34:S40)</f>
        <v>10</v>
      </c>
      <c r="T41" s="118">
        <f>SUM(T34:T39)</f>
        <v>1</v>
      </c>
      <c r="U41" s="119">
        <f>SUM(U34:U39)</f>
        <v>0</v>
      </c>
      <c r="V41" s="122">
        <f>SUM(V34:V39)</f>
        <v>1</v>
      </c>
      <c r="W41" s="123">
        <f>SUM(W34:W40)</f>
        <v>1</v>
      </c>
      <c r="X41" s="173"/>
      <c r="Y41" s="116">
        <f>SUM(Y34:Y39)</f>
        <v>95</v>
      </c>
      <c r="Z41" s="117">
        <f>SUM(Z34:Z40)</f>
        <v>8</v>
      </c>
      <c r="AA41" s="118">
        <f>SUM(AA34:AA39)</f>
        <v>0</v>
      </c>
      <c r="AB41" s="119">
        <f>SUM(AB34:AB39)</f>
        <v>0</v>
      </c>
      <c r="AC41" s="122">
        <f>SUM(AC34:AC39)</f>
        <v>1</v>
      </c>
      <c r="AD41" s="123">
        <f>SUM(AD34:AD40)</f>
        <v>1</v>
      </c>
      <c r="AE41" s="173"/>
      <c r="AF41" s="116">
        <f>SUM(AF34:AF39)</f>
        <v>66</v>
      </c>
      <c r="AG41" s="117">
        <f>SUM(AG34:AG40)</f>
        <v>14</v>
      </c>
      <c r="AH41" s="118">
        <f>SUM(AH34:AH39)</f>
        <v>2</v>
      </c>
      <c r="AI41" s="119">
        <f>SUM(AI34:AI39)</f>
        <v>0</v>
      </c>
      <c r="AJ41" s="122">
        <f>SUM(AJ34:AJ39)</f>
        <v>1</v>
      </c>
      <c r="AK41" s="123">
        <f>SUM(AK34:AK40)</f>
        <v>1</v>
      </c>
      <c r="AL41" s="173"/>
      <c r="AM41" s="116">
        <f>SUM(AM34:AM39)</f>
        <v>93</v>
      </c>
      <c r="AN41" s="117">
        <f>SUM(AN34:AN40)</f>
        <v>8</v>
      </c>
      <c r="AO41" s="118">
        <f>SUM(AO34:AO39)</f>
        <v>1</v>
      </c>
      <c r="AP41" s="119">
        <f>SUM(AP34:AP39)</f>
        <v>0</v>
      </c>
      <c r="AQ41" s="122">
        <f>SUM(AQ34:AQ39)</f>
        <v>1</v>
      </c>
      <c r="AR41" s="123">
        <f>SUM(AR34:AR40)</f>
        <v>1</v>
      </c>
      <c r="AS41" s="173"/>
      <c r="AT41" s="116">
        <f>SUM(AT34:AT39)</f>
        <v>101</v>
      </c>
      <c r="AU41" s="117">
        <f>SUM(AU34:AU40)</f>
        <v>9</v>
      </c>
      <c r="AV41" s="118">
        <f>SUM(AV34:AV39)</f>
        <v>5</v>
      </c>
      <c r="AW41" s="119">
        <f>SUM(AW34:AW39)</f>
        <v>3</v>
      </c>
      <c r="AX41" s="122">
        <f>SUM(AX34:AX39)</f>
        <v>1</v>
      </c>
      <c r="AY41" s="123">
        <f>SUM(AY34:AY40)</f>
        <v>1</v>
      </c>
    </row>
    <row r="42" spans="1:51" s="168" customFormat="1" ht="14.4" thickBot="1" x14ac:dyDescent="0.3">
      <c r="A42" s="363" t="s">
        <v>153</v>
      </c>
      <c r="B42" s="363"/>
      <c r="C42" s="364"/>
      <c r="D42" s="364"/>
      <c r="E42" s="364"/>
      <c r="F42" s="364"/>
      <c r="G42" s="364"/>
      <c r="H42" s="364"/>
      <c r="I42" s="173"/>
      <c r="J42" s="134" t="s">
        <v>87</v>
      </c>
      <c r="K42" s="178" t="s">
        <v>16</v>
      </c>
      <c r="L42" s="134" t="s">
        <v>163</v>
      </c>
      <c r="M42" s="178"/>
      <c r="N42" s="178"/>
      <c r="O42" s="134" t="s">
        <v>167</v>
      </c>
      <c r="P42" s="179"/>
      <c r="Q42" s="173"/>
      <c r="R42" s="178" t="s">
        <v>16</v>
      </c>
      <c r="S42" s="134" t="s">
        <v>150</v>
      </c>
      <c r="T42" s="178"/>
      <c r="U42" s="178"/>
      <c r="V42" s="134" t="s">
        <v>162</v>
      </c>
      <c r="W42" s="179"/>
      <c r="X42" s="173"/>
      <c r="Y42" s="178" t="s">
        <v>16</v>
      </c>
      <c r="Z42" s="134" t="s">
        <v>9</v>
      </c>
      <c r="AA42" s="178"/>
      <c r="AB42" s="178"/>
      <c r="AC42" s="134" t="s">
        <v>170</v>
      </c>
      <c r="AD42" s="179"/>
      <c r="AE42" s="173"/>
      <c r="AF42" s="178" t="s">
        <v>16</v>
      </c>
      <c r="AG42" s="134" t="s">
        <v>303</v>
      </c>
      <c r="AH42" s="178"/>
      <c r="AI42" s="178"/>
      <c r="AJ42" s="134" t="s">
        <v>281</v>
      </c>
      <c r="AK42" s="179"/>
      <c r="AL42" s="173"/>
      <c r="AM42" s="178" t="s">
        <v>16</v>
      </c>
      <c r="AN42" s="134" t="s">
        <v>86</v>
      </c>
      <c r="AO42" s="178"/>
      <c r="AP42" s="178"/>
      <c r="AQ42" s="134" t="s">
        <v>312</v>
      </c>
      <c r="AR42" s="178"/>
      <c r="AS42" s="173"/>
      <c r="AT42" s="178" t="s">
        <v>16</v>
      </c>
      <c r="AU42" s="134" t="s">
        <v>156</v>
      </c>
      <c r="AV42" s="178"/>
      <c r="AW42" s="178"/>
      <c r="AX42" s="134" t="s">
        <v>321</v>
      </c>
      <c r="AY42" s="179"/>
    </row>
    <row r="43" spans="1:51" s="168" customFormat="1" ht="40.200000000000003" thickBot="1" x14ac:dyDescent="0.3">
      <c r="A43" s="113" t="s">
        <v>0</v>
      </c>
      <c r="B43" s="113" t="s">
        <v>73</v>
      </c>
      <c r="C43" s="113" t="s">
        <v>1</v>
      </c>
      <c r="D43" s="113" t="s">
        <v>4</v>
      </c>
      <c r="E43" s="113" t="s">
        <v>2</v>
      </c>
      <c r="F43" s="113" t="s">
        <v>3</v>
      </c>
      <c r="G43" s="103" t="s">
        <v>7</v>
      </c>
      <c r="H43" s="103" t="s">
        <v>6</v>
      </c>
      <c r="I43" s="173"/>
      <c r="J43" s="181" t="s">
        <v>0</v>
      </c>
      <c r="K43" s="182" t="s">
        <v>14</v>
      </c>
      <c r="L43" s="182" t="s">
        <v>13</v>
      </c>
      <c r="M43" s="182" t="s">
        <v>12</v>
      </c>
      <c r="N43" s="183" t="s">
        <v>20</v>
      </c>
      <c r="O43" s="184" t="s">
        <v>21</v>
      </c>
      <c r="P43" s="184" t="s">
        <v>15</v>
      </c>
      <c r="Q43" s="173"/>
      <c r="R43" s="182" t="s">
        <v>14</v>
      </c>
      <c r="S43" s="182" t="s">
        <v>13</v>
      </c>
      <c r="T43" s="182" t="s">
        <v>12</v>
      </c>
      <c r="U43" s="183" t="s">
        <v>20</v>
      </c>
      <c r="V43" s="184" t="s">
        <v>21</v>
      </c>
      <c r="W43" s="184" t="s">
        <v>15</v>
      </c>
      <c r="X43" s="173"/>
      <c r="Y43" s="182" t="s">
        <v>14</v>
      </c>
      <c r="Z43" s="182" t="s">
        <v>13</v>
      </c>
      <c r="AA43" s="182" t="s">
        <v>12</v>
      </c>
      <c r="AB43" s="183" t="s">
        <v>20</v>
      </c>
      <c r="AC43" s="184" t="s">
        <v>21</v>
      </c>
      <c r="AD43" s="184" t="s">
        <v>15</v>
      </c>
      <c r="AE43" s="173"/>
      <c r="AF43" s="182" t="s">
        <v>14</v>
      </c>
      <c r="AG43" s="182" t="s">
        <v>13</v>
      </c>
      <c r="AH43" s="182" t="s">
        <v>12</v>
      </c>
      <c r="AI43" s="183" t="s">
        <v>20</v>
      </c>
      <c r="AJ43" s="184" t="s">
        <v>21</v>
      </c>
      <c r="AK43" s="184" t="s">
        <v>15</v>
      </c>
      <c r="AL43" s="173"/>
      <c r="AM43" s="182" t="s">
        <v>14</v>
      </c>
      <c r="AN43" s="182" t="s">
        <v>13</v>
      </c>
      <c r="AO43" s="182" t="s">
        <v>12</v>
      </c>
      <c r="AP43" s="183" t="s">
        <v>20</v>
      </c>
      <c r="AQ43" s="184" t="s">
        <v>21</v>
      </c>
      <c r="AR43" s="184" t="s">
        <v>15</v>
      </c>
      <c r="AS43" s="173"/>
      <c r="AT43" s="182" t="s">
        <v>14</v>
      </c>
      <c r="AU43" s="182" t="s">
        <v>13</v>
      </c>
      <c r="AV43" s="182" t="s">
        <v>12</v>
      </c>
      <c r="AW43" s="183" t="s">
        <v>20</v>
      </c>
      <c r="AX43" s="184" t="s">
        <v>21</v>
      </c>
      <c r="AY43" s="184" t="s">
        <v>15</v>
      </c>
    </row>
    <row r="44" spans="1:51" s="168" customFormat="1" ht="13.8" thickBot="1" x14ac:dyDescent="0.3">
      <c r="A44" s="193" t="s">
        <v>183</v>
      </c>
      <c r="B44" s="185">
        <v>3</v>
      </c>
      <c r="C44" s="115">
        <f t="shared" ref="C44:F49" si="97">K44+R44+Y44+AF44+AM44+AT44</f>
        <v>194</v>
      </c>
      <c r="D44" s="115">
        <f t="shared" si="97"/>
        <v>26</v>
      </c>
      <c r="E44" s="115">
        <f t="shared" si="97"/>
        <v>5</v>
      </c>
      <c r="F44" s="115">
        <f t="shared" si="97"/>
        <v>2</v>
      </c>
      <c r="G44" s="186">
        <f t="shared" ref="G44:G49" si="98">IF($C$51=0,0,C44/$C$51)</f>
        <v>0.47901234567901235</v>
      </c>
      <c r="H44" s="186">
        <f t="shared" ref="H44:H50" si="99">IF($D$51=0,0,D44/$D$51)</f>
        <v>0.53061224489795922</v>
      </c>
      <c r="I44" s="187">
        <f t="shared" ref="I44:I49" si="100">$B44</f>
        <v>3</v>
      </c>
      <c r="J44" s="144" t="str">
        <f t="shared" ref="J44:J49" si="101">A44</f>
        <v>Whitney Bogart</v>
      </c>
      <c r="K44" s="157">
        <v>43</v>
      </c>
      <c r="L44" s="146">
        <v>1</v>
      </c>
      <c r="M44" s="147">
        <v>3</v>
      </c>
      <c r="N44" s="147"/>
      <c r="O44" s="188">
        <f t="shared" ref="O44:O49" si="102">IF($K$51=0,0,K44/$K$51)</f>
        <v>0.48314606741573035</v>
      </c>
      <c r="P44" s="188">
        <f t="shared" ref="P44:P50" si="103">IF($L$51=0,0,L44/$L$51)</f>
        <v>0.2</v>
      </c>
      <c r="Q44" s="187">
        <f t="shared" ref="Q44:Q49" si="104">$B44</f>
        <v>3</v>
      </c>
      <c r="R44" s="157">
        <v>44</v>
      </c>
      <c r="S44" s="146">
        <v>10</v>
      </c>
      <c r="T44" s="147">
        <v>1</v>
      </c>
      <c r="U44" s="147">
        <v>1</v>
      </c>
      <c r="V44" s="188">
        <f t="shared" ref="V44:V49" si="105">IF($R$51=0,0,R44/$R$51)</f>
        <v>0.46808510638297873</v>
      </c>
      <c r="W44" s="188">
        <f t="shared" ref="W44:W50" si="106">IF($S$51=0,0,S44/$S$51)</f>
        <v>0.7142857142857143</v>
      </c>
      <c r="X44" s="187">
        <f t="shared" ref="X44:X49" si="107">$B44</f>
        <v>3</v>
      </c>
      <c r="Y44" s="157">
        <v>18</v>
      </c>
      <c r="Z44" s="146">
        <v>6</v>
      </c>
      <c r="AA44" s="147"/>
      <c r="AB44" s="147"/>
      <c r="AC44" s="188">
        <f t="shared" ref="AC44:AC49" si="108">IF($Y$51=0,0,Y44/$Y$51)</f>
        <v>0.5625</v>
      </c>
      <c r="AD44" s="188">
        <f t="shared" ref="AD44:AD50" si="109">IF($Z$51=0,0,Z44/$Z$51)</f>
        <v>0.6</v>
      </c>
      <c r="AE44" s="187">
        <f t="shared" ref="AE44:AE49" si="110">$B44</f>
        <v>3</v>
      </c>
      <c r="AF44" s="157"/>
      <c r="AG44" s="146">
        <v>3</v>
      </c>
      <c r="AH44" s="147"/>
      <c r="AI44" s="147"/>
      <c r="AJ44" s="188">
        <f t="shared" ref="AJ44:AJ49" si="111">IF($AF$51=0,0,AF44/$AF$51)</f>
        <v>0</v>
      </c>
      <c r="AK44" s="188">
        <f t="shared" ref="AK44:AK50" si="112">IF($AG$51=0,0,AG44/$AG$51)</f>
        <v>0.27272727272727271</v>
      </c>
      <c r="AL44" s="187">
        <f t="shared" ref="AL44:AL49" si="113">$B44</f>
        <v>3</v>
      </c>
      <c r="AM44" s="157">
        <v>43</v>
      </c>
      <c r="AN44" s="146">
        <v>1</v>
      </c>
      <c r="AO44" s="147"/>
      <c r="AP44" s="147"/>
      <c r="AQ44" s="188">
        <f t="shared" ref="AQ44:AQ49" si="114">IF($AM$51=0,0,AM44/$AM$51)</f>
        <v>0.4942528735632184</v>
      </c>
      <c r="AR44" s="188">
        <f t="shared" ref="AR44:AR50" si="115">IF($AN$51=0,0,AN44/$AN$51)</f>
        <v>0.33333333333333331</v>
      </c>
      <c r="AS44" s="187">
        <f t="shared" ref="AS44:AS49" si="116">$B44</f>
        <v>3</v>
      </c>
      <c r="AT44" s="157">
        <v>46</v>
      </c>
      <c r="AU44" s="146">
        <v>5</v>
      </c>
      <c r="AV44" s="147">
        <v>1</v>
      </c>
      <c r="AW44" s="147">
        <v>1</v>
      </c>
      <c r="AX44" s="188">
        <f t="shared" ref="AX44:AX49" si="117">IF($AT$51=0,0,AT44/$AT$51)</f>
        <v>0.44660194174757284</v>
      </c>
      <c r="AY44" s="188">
        <f t="shared" ref="AY44:AY50" si="118">IF($AU$51=0,0,AU44/$AU$51)</f>
        <v>0.83333333333333337</v>
      </c>
    </row>
    <row r="45" spans="1:51" s="168" customFormat="1" ht="13.8" thickBot="1" x14ac:dyDescent="0.3">
      <c r="A45" s="193" t="s">
        <v>184</v>
      </c>
      <c r="B45" s="185">
        <v>6</v>
      </c>
      <c r="C45" s="115">
        <f t="shared" si="97"/>
        <v>1</v>
      </c>
      <c r="D45" s="115">
        <f t="shared" si="97"/>
        <v>1</v>
      </c>
      <c r="E45" s="115">
        <f t="shared" si="97"/>
        <v>0</v>
      </c>
      <c r="F45" s="115">
        <f t="shared" si="97"/>
        <v>0</v>
      </c>
      <c r="G45" s="186">
        <f t="shared" si="98"/>
        <v>2.4691358024691358E-3</v>
      </c>
      <c r="H45" s="186">
        <f t="shared" si="99"/>
        <v>2.0408163265306121E-2</v>
      </c>
      <c r="I45" s="187">
        <f t="shared" si="100"/>
        <v>6</v>
      </c>
      <c r="J45" s="144" t="str">
        <f t="shared" si="101"/>
        <v>Jillian  MacSween</v>
      </c>
      <c r="K45" s="157"/>
      <c r="L45" s="146"/>
      <c r="M45" s="147"/>
      <c r="N45" s="147"/>
      <c r="O45" s="188">
        <f t="shared" si="102"/>
        <v>0</v>
      </c>
      <c r="P45" s="188">
        <f t="shared" si="103"/>
        <v>0</v>
      </c>
      <c r="Q45" s="187">
        <f t="shared" si="104"/>
        <v>6</v>
      </c>
      <c r="R45" s="157">
        <v>1</v>
      </c>
      <c r="S45" s="146"/>
      <c r="T45" s="147"/>
      <c r="U45" s="147"/>
      <c r="V45" s="188">
        <f t="shared" si="105"/>
        <v>1.0638297872340425E-2</v>
      </c>
      <c r="W45" s="188">
        <f t="shared" si="106"/>
        <v>0</v>
      </c>
      <c r="X45" s="187">
        <f t="shared" si="107"/>
        <v>6</v>
      </c>
      <c r="Y45" s="157"/>
      <c r="Z45" s="146"/>
      <c r="AA45" s="147"/>
      <c r="AB45" s="147"/>
      <c r="AC45" s="188">
        <f t="shared" si="108"/>
        <v>0</v>
      </c>
      <c r="AD45" s="188">
        <f t="shared" si="109"/>
        <v>0</v>
      </c>
      <c r="AE45" s="187">
        <f t="shared" si="110"/>
        <v>6</v>
      </c>
      <c r="AF45" s="157"/>
      <c r="AG45" s="146">
        <v>1</v>
      </c>
      <c r="AH45" s="147"/>
      <c r="AI45" s="147"/>
      <c r="AJ45" s="188">
        <f t="shared" si="111"/>
        <v>0</v>
      </c>
      <c r="AK45" s="188">
        <f t="shared" si="112"/>
        <v>9.0909090909090912E-2</v>
      </c>
      <c r="AL45" s="187">
        <f t="shared" si="113"/>
        <v>6</v>
      </c>
      <c r="AM45" s="157"/>
      <c r="AN45" s="146"/>
      <c r="AO45" s="147"/>
      <c r="AP45" s="147"/>
      <c r="AQ45" s="188">
        <f t="shared" si="114"/>
        <v>0</v>
      </c>
      <c r="AR45" s="188">
        <f t="shared" si="115"/>
        <v>0</v>
      </c>
      <c r="AS45" s="187">
        <f t="shared" si="116"/>
        <v>6</v>
      </c>
      <c r="AT45" s="157"/>
      <c r="AU45" s="146"/>
      <c r="AV45" s="147"/>
      <c r="AW45" s="147"/>
      <c r="AX45" s="188">
        <f t="shared" si="117"/>
        <v>0</v>
      </c>
      <c r="AY45" s="188">
        <f t="shared" si="118"/>
        <v>0</v>
      </c>
    </row>
    <row r="46" spans="1:51" s="168" customFormat="1" ht="13.8" thickBot="1" x14ac:dyDescent="0.3">
      <c r="A46" s="193" t="s">
        <v>185</v>
      </c>
      <c r="B46" s="185">
        <v>7</v>
      </c>
      <c r="C46" s="115">
        <f t="shared" si="97"/>
        <v>210</v>
      </c>
      <c r="D46" s="115">
        <f t="shared" si="97"/>
        <v>21</v>
      </c>
      <c r="E46" s="115">
        <f t="shared" si="97"/>
        <v>11</v>
      </c>
      <c r="F46" s="115">
        <f t="shared" si="97"/>
        <v>6</v>
      </c>
      <c r="G46" s="186">
        <f t="shared" si="98"/>
        <v>0.51851851851851849</v>
      </c>
      <c r="H46" s="186">
        <f t="shared" si="99"/>
        <v>0.42857142857142855</v>
      </c>
      <c r="I46" s="187">
        <f t="shared" si="100"/>
        <v>7</v>
      </c>
      <c r="J46" s="144" t="str">
        <f t="shared" si="101"/>
        <v>Amy Burk</v>
      </c>
      <c r="K46" s="157">
        <v>46</v>
      </c>
      <c r="L46" s="146">
        <v>4</v>
      </c>
      <c r="M46" s="147">
        <v>1</v>
      </c>
      <c r="N46" s="147"/>
      <c r="O46" s="188">
        <f t="shared" si="102"/>
        <v>0.5168539325842697</v>
      </c>
      <c r="P46" s="188">
        <f t="shared" si="103"/>
        <v>0.8</v>
      </c>
      <c r="Q46" s="187">
        <f t="shared" si="104"/>
        <v>7</v>
      </c>
      <c r="R46" s="157">
        <v>49</v>
      </c>
      <c r="S46" s="146">
        <v>3</v>
      </c>
      <c r="T46" s="147">
        <v>2</v>
      </c>
      <c r="U46" s="147">
        <v>1</v>
      </c>
      <c r="V46" s="188">
        <f t="shared" si="105"/>
        <v>0.52127659574468088</v>
      </c>
      <c r="W46" s="188">
        <f t="shared" si="106"/>
        <v>0.21428571428571427</v>
      </c>
      <c r="X46" s="187">
        <f t="shared" si="107"/>
        <v>7</v>
      </c>
      <c r="Y46" s="157">
        <v>14</v>
      </c>
      <c r="Z46" s="146">
        <v>4</v>
      </c>
      <c r="AA46" s="147"/>
      <c r="AB46" s="147"/>
      <c r="AC46" s="188">
        <f t="shared" si="108"/>
        <v>0.4375</v>
      </c>
      <c r="AD46" s="188">
        <f t="shared" si="109"/>
        <v>0.4</v>
      </c>
      <c r="AE46" s="187">
        <f t="shared" si="110"/>
        <v>7</v>
      </c>
      <c r="AF46" s="157"/>
      <c r="AG46" s="146">
        <v>7</v>
      </c>
      <c r="AH46" s="147"/>
      <c r="AI46" s="147"/>
      <c r="AJ46" s="188">
        <f t="shared" si="111"/>
        <v>0</v>
      </c>
      <c r="AK46" s="188">
        <f t="shared" si="112"/>
        <v>0.63636363636363635</v>
      </c>
      <c r="AL46" s="187">
        <f t="shared" si="113"/>
        <v>7</v>
      </c>
      <c r="AM46" s="157">
        <v>44</v>
      </c>
      <c r="AN46" s="146">
        <v>2</v>
      </c>
      <c r="AO46" s="147">
        <v>2</v>
      </c>
      <c r="AP46" s="147"/>
      <c r="AQ46" s="188">
        <f t="shared" si="114"/>
        <v>0.50574712643678166</v>
      </c>
      <c r="AR46" s="188">
        <f t="shared" si="115"/>
        <v>0.66666666666666663</v>
      </c>
      <c r="AS46" s="187">
        <f t="shared" si="116"/>
        <v>7</v>
      </c>
      <c r="AT46" s="157">
        <v>57</v>
      </c>
      <c r="AU46" s="146">
        <v>1</v>
      </c>
      <c r="AV46" s="147">
        <v>6</v>
      </c>
      <c r="AW46" s="147">
        <v>5</v>
      </c>
      <c r="AX46" s="188">
        <f t="shared" si="117"/>
        <v>0.55339805825242716</v>
      </c>
      <c r="AY46" s="188">
        <f t="shared" si="118"/>
        <v>0.16666666666666666</v>
      </c>
    </row>
    <row r="47" spans="1:51" s="168" customFormat="1" ht="13.8" thickBot="1" x14ac:dyDescent="0.3">
      <c r="A47" s="149"/>
      <c r="B47" s="185"/>
      <c r="C47" s="115">
        <f t="shared" si="97"/>
        <v>0</v>
      </c>
      <c r="D47" s="115">
        <f t="shared" si="97"/>
        <v>0</v>
      </c>
      <c r="E47" s="115">
        <f t="shared" si="97"/>
        <v>0</v>
      </c>
      <c r="F47" s="115">
        <f t="shared" si="97"/>
        <v>0</v>
      </c>
      <c r="G47" s="186">
        <f t="shared" si="98"/>
        <v>0</v>
      </c>
      <c r="H47" s="186">
        <f t="shared" si="99"/>
        <v>0</v>
      </c>
      <c r="I47" s="187">
        <f t="shared" si="100"/>
        <v>0</v>
      </c>
      <c r="J47" s="144">
        <f t="shared" si="101"/>
        <v>0</v>
      </c>
      <c r="K47" s="157"/>
      <c r="L47" s="146"/>
      <c r="M47" s="147"/>
      <c r="N47" s="147"/>
      <c r="O47" s="188">
        <f t="shared" si="102"/>
        <v>0</v>
      </c>
      <c r="P47" s="188">
        <f t="shared" si="103"/>
        <v>0</v>
      </c>
      <c r="Q47" s="187">
        <f t="shared" si="104"/>
        <v>0</v>
      </c>
      <c r="R47" s="157"/>
      <c r="S47" s="146"/>
      <c r="T47" s="147"/>
      <c r="U47" s="147"/>
      <c r="V47" s="188">
        <f t="shared" si="105"/>
        <v>0</v>
      </c>
      <c r="W47" s="188">
        <f t="shared" si="106"/>
        <v>0</v>
      </c>
      <c r="X47" s="187">
        <f t="shared" si="107"/>
        <v>0</v>
      </c>
      <c r="Y47" s="157"/>
      <c r="Z47" s="146"/>
      <c r="AA47" s="147"/>
      <c r="AB47" s="147"/>
      <c r="AC47" s="188">
        <f t="shared" si="108"/>
        <v>0</v>
      </c>
      <c r="AD47" s="188">
        <f t="shared" si="109"/>
        <v>0</v>
      </c>
      <c r="AE47" s="187">
        <f t="shared" si="110"/>
        <v>0</v>
      </c>
      <c r="AF47" s="157"/>
      <c r="AG47" s="146"/>
      <c r="AH47" s="147"/>
      <c r="AI47" s="147"/>
      <c r="AJ47" s="188">
        <f t="shared" si="111"/>
        <v>0</v>
      </c>
      <c r="AK47" s="188">
        <f t="shared" si="112"/>
        <v>0</v>
      </c>
      <c r="AL47" s="187">
        <f t="shared" si="113"/>
        <v>0</v>
      </c>
      <c r="AM47" s="157"/>
      <c r="AN47" s="146"/>
      <c r="AO47" s="147"/>
      <c r="AP47" s="147"/>
      <c r="AQ47" s="188">
        <f t="shared" si="114"/>
        <v>0</v>
      </c>
      <c r="AR47" s="188">
        <f t="shared" si="115"/>
        <v>0</v>
      </c>
      <c r="AS47" s="187">
        <f t="shared" si="116"/>
        <v>0</v>
      </c>
      <c r="AT47" s="157"/>
      <c r="AU47" s="146"/>
      <c r="AV47" s="147"/>
      <c r="AW47" s="147"/>
      <c r="AX47" s="188">
        <f t="shared" si="117"/>
        <v>0</v>
      </c>
      <c r="AY47" s="188">
        <f t="shared" si="118"/>
        <v>0</v>
      </c>
    </row>
    <row r="48" spans="1:51" s="168" customFormat="1" ht="13.8" thickBot="1" x14ac:dyDescent="0.3">
      <c r="A48" s="149"/>
      <c r="B48" s="185"/>
      <c r="C48" s="115">
        <f t="shared" si="97"/>
        <v>0</v>
      </c>
      <c r="D48" s="115">
        <f t="shared" si="97"/>
        <v>0</v>
      </c>
      <c r="E48" s="115">
        <f t="shared" si="97"/>
        <v>0</v>
      </c>
      <c r="F48" s="115">
        <f t="shared" si="97"/>
        <v>0</v>
      </c>
      <c r="G48" s="186">
        <f t="shared" si="98"/>
        <v>0</v>
      </c>
      <c r="H48" s="186">
        <f t="shared" si="99"/>
        <v>0</v>
      </c>
      <c r="I48" s="187">
        <f t="shared" si="100"/>
        <v>0</v>
      </c>
      <c r="J48" s="144">
        <f t="shared" si="101"/>
        <v>0</v>
      </c>
      <c r="K48" s="145"/>
      <c r="L48" s="146"/>
      <c r="M48" s="147"/>
      <c r="N48" s="147"/>
      <c r="O48" s="188">
        <f t="shared" si="102"/>
        <v>0</v>
      </c>
      <c r="P48" s="188">
        <f t="shared" si="103"/>
        <v>0</v>
      </c>
      <c r="Q48" s="187">
        <f t="shared" si="104"/>
        <v>0</v>
      </c>
      <c r="R48" s="145"/>
      <c r="S48" s="146"/>
      <c r="T48" s="147"/>
      <c r="U48" s="147"/>
      <c r="V48" s="188">
        <f t="shared" si="105"/>
        <v>0</v>
      </c>
      <c r="W48" s="188">
        <f t="shared" si="106"/>
        <v>0</v>
      </c>
      <c r="X48" s="187">
        <f t="shared" si="107"/>
        <v>0</v>
      </c>
      <c r="Y48" s="145"/>
      <c r="Z48" s="146"/>
      <c r="AA48" s="147"/>
      <c r="AB48" s="147"/>
      <c r="AC48" s="188">
        <f t="shared" si="108"/>
        <v>0</v>
      </c>
      <c r="AD48" s="188">
        <f t="shared" si="109"/>
        <v>0</v>
      </c>
      <c r="AE48" s="187">
        <f t="shared" si="110"/>
        <v>0</v>
      </c>
      <c r="AF48" s="145"/>
      <c r="AG48" s="146"/>
      <c r="AH48" s="147"/>
      <c r="AI48" s="147"/>
      <c r="AJ48" s="188">
        <f t="shared" si="111"/>
        <v>0</v>
      </c>
      <c r="AK48" s="188">
        <f t="shared" si="112"/>
        <v>0</v>
      </c>
      <c r="AL48" s="187">
        <f t="shared" si="113"/>
        <v>0</v>
      </c>
      <c r="AM48" s="145"/>
      <c r="AN48" s="146"/>
      <c r="AO48" s="147"/>
      <c r="AP48" s="147"/>
      <c r="AQ48" s="188">
        <f t="shared" si="114"/>
        <v>0</v>
      </c>
      <c r="AR48" s="188">
        <f t="shared" si="115"/>
        <v>0</v>
      </c>
      <c r="AS48" s="187">
        <f t="shared" si="116"/>
        <v>0</v>
      </c>
      <c r="AT48" s="145"/>
      <c r="AU48" s="146"/>
      <c r="AV48" s="147"/>
      <c r="AW48" s="147"/>
      <c r="AX48" s="188">
        <f t="shared" si="117"/>
        <v>0</v>
      </c>
      <c r="AY48" s="188">
        <f t="shared" si="118"/>
        <v>0</v>
      </c>
    </row>
    <row r="49" spans="1:51" s="168" customFormat="1" ht="13.8" thickBot="1" x14ac:dyDescent="0.3">
      <c r="A49" s="149"/>
      <c r="B49" s="185"/>
      <c r="C49" s="115">
        <f t="shared" si="97"/>
        <v>0</v>
      </c>
      <c r="D49" s="115">
        <f t="shared" si="97"/>
        <v>0</v>
      </c>
      <c r="E49" s="115">
        <f t="shared" si="97"/>
        <v>0</v>
      </c>
      <c r="F49" s="115">
        <f t="shared" si="97"/>
        <v>0</v>
      </c>
      <c r="G49" s="186">
        <f t="shared" si="98"/>
        <v>0</v>
      </c>
      <c r="H49" s="186">
        <f t="shared" si="99"/>
        <v>0</v>
      </c>
      <c r="I49" s="187">
        <f t="shared" si="100"/>
        <v>0</v>
      </c>
      <c r="J49" s="144">
        <f t="shared" si="101"/>
        <v>0</v>
      </c>
      <c r="K49" s="145"/>
      <c r="L49" s="146"/>
      <c r="M49" s="147"/>
      <c r="N49" s="147"/>
      <c r="O49" s="188">
        <f t="shared" si="102"/>
        <v>0</v>
      </c>
      <c r="P49" s="188">
        <f t="shared" si="103"/>
        <v>0</v>
      </c>
      <c r="Q49" s="187">
        <f t="shared" si="104"/>
        <v>0</v>
      </c>
      <c r="R49" s="145"/>
      <c r="S49" s="146"/>
      <c r="T49" s="147"/>
      <c r="U49" s="147"/>
      <c r="V49" s="188">
        <f t="shared" si="105"/>
        <v>0</v>
      </c>
      <c r="W49" s="188">
        <f t="shared" si="106"/>
        <v>0</v>
      </c>
      <c r="X49" s="187">
        <f t="shared" si="107"/>
        <v>0</v>
      </c>
      <c r="Y49" s="145"/>
      <c r="Z49" s="146"/>
      <c r="AA49" s="147"/>
      <c r="AB49" s="147"/>
      <c r="AC49" s="188">
        <f t="shared" si="108"/>
        <v>0</v>
      </c>
      <c r="AD49" s="188">
        <f t="shared" si="109"/>
        <v>0</v>
      </c>
      <c r="AE49" s="187">
        <f t="shared" si="110"/>
        <v>0</v>
      </c>
      <c r="AF49" s="145"/>
      <c r="AG49" s="146"/>
      <c r="AH49" s="147"/>
      <c r="AI49" s="147"/>
      <c r="AJ49" s="188">
        <f t="shared" si="111"/>
        <v>0</v>
      </c>
      <c r="AK49" s="188">
        <f t="shared" si="112"/>
        <v>0</v>
      </c>
      <c r="AL49" s="187">
        <f t="shared" si="113"/>
        <v>0</v>
      </c>
      <c r="AM49" s="145"/>
      <c r="AN49" s="146"/>
      <c r="AO49" s="147"/>
      <c r="AP49" s="147"/>
      <c r="AQ49" s="188">
        <f t="shared" si="114"/>
        <v>0</v>
      </c>
      <c r="AR49" s="188">
        <f t="shared" si="115"/>
        <v>0</v>
      </c>
      <c r="AS49" s="187">
        <f t="shared" si="116"/>
        <v>0</v>
      </c>
      <c r="AT49" s="145"/>
      <c r="AU49" s="146"/>
      <c r="AV49" s="147"/>
      <c r="AW49" s="147"/>
      <c r="AX49" s="188">
        <f t="shared" si="117"/>
        <v>0</v>
      </c>
      <c r="AY49" s="188">
        <f t="shared" si="118"/>
        <v>0</v>
      </c>
    </row>
    <row r="50" spans="1:51" s="168" customFormat="1" ht="13.8" thickBot="1" x14ac:dyDescent="0.3">
      <c r="A50" s="189" t="s">
        <v>24</v>
      </c>
      <c r="B50" s="189"/>
      <c r="C50" s="115"/>
      <c r="D50" s="189">
        <f>L50+S50+Z50+AG50+AN50+AU50</f>
        <v>1</v>
      </c>
      <c r="E50" s="115"/>
      <c r="F50" s="115"/>
      <c r="G50" s="114"/>
      <c r="H50" s="186">
        <f t="shared" si="99"/>
        <v>2.0408163265306121E-2</v>
      </c>
      <c r="I50" s="173"/>
      <c r="J50" s="190" t="s">
        <v>24</v>
      </c>
      <c r="K50" s="191"/>
      <c r="L50" s="155"/>
      <c r="M50" s="192"/>
      <c r="N50" s="192"/>
      <c r="O50" s="188"/>
      <c r="P50" s="188">
        <f t="shared" si="103"/>
        <v>0</v>
      </c>
      <c r="Q50" s="173"/>
      <c r="R50" s="191"/>
      <c r="S50" s="155">
        <v>1</v>
      </c>
      <c r="T50" s="192"/>
      <c r="U50" s="192"/>
      <c r="V50" s="188"/>
      <c r="W50" s="188">
        <f t="shared" si="106"/>
        <v>7.1428571428571425E-2</v>
      </c>
      <c r="X50" s="173"/>
      <c r="Y50" s="191"/>
      <c r="Z50" s="155"/>
      <c r="AA50" s="192"/>
      <c r="AB50" s="192"/>
      <c r="AC50" s="188"/>
      <c r="AD50" s="188">
        <f t="shared" si="109"/>
        <v>0</v>
      </c>
      <c r="AE50" s="173"/>
      <c r="AF50" s="191"/>
      <c r="AG50" s="155"/>
      <c r="AH50" s="192"/>
      <c r="AI50" s="192"/>
      <c r="AJ50" s="188"/>
      <c r="AK50" s="188">
        <f t="shared" si="112"/>
        <v>0</v>
      </c>
      <c r="AL50" s="173"/>
      <c r="AM50" s="191"/>
      <c r="AN50" s="155"/>
      <c r="AO50" s="192"/>
      <c r="AP50" s="192"/>
      <c r="AQ50" s="192"/>
      <c r="AR50" s="188">
        <f t="shared" si="115"/>
        <v>0</v>
      </c>
      <c r="AS50" s="173"/>
      <c r="AT50" s="191"/>
      <c r="AU50" s="155"/>
      <c r="AV50" s="192"/>
      <c r="AW50" s="192"/>
      <c r="AX50" s="192"/>
      <c r="AY50" s="188">
        <f t="shared" si="118"/>
        <v>0</v>
      </c>
    </row>
    <row r="51" spans="1:51" s="168" customFormat="1" ht="13.8" thickBot="1" x14ac:dyDescent="0.3">
      <c r="A51" s="197"/>
      <c r="B51" s="197"/>
      <c r="C51" s="116">
        <f t="shared" ref="C51:H51" si="119">SUM(C44:C49)</f>
        <v>405</v>
      </c>
      <c r="D51" s="117">
        <f>SUM(D44:D50)</f>
        <v>49</v>
      </c>
      <c r="E51" s="118">
        <f t="shared" si="119"/>
        <v>16</v>
      </c>
      <c r="F51" s="119">
        <f t="shared" si="119"/>
        <v>8</v>
      </c>
      <c r="G51" s="120">
        <f t="shared" si="119"/>
        <v>1</v>
      </c>
      <c r="H51" s="121">
        <f t="shared" si="119"/>
        <v>0.97959183673469385</v>
      </c>
      <c r="I51" s="173"/>
      <c r="J51" s="192"/>
      <c r="K51" s="116">
        <f>SUM(K44:K49)</f>
        <v>89</v>
      </c>
      <c r="L51" s="117">
        <f>SUM(L44:L50)</f>
        <v>5</v>
      </c>
      <c r="M51" s="118">
        <f>SUM(M44:M49)</f>
        <v>4</v>
      </c>
      <c r="N51" s="119">
        <f>SUM(N44:N49)</f>
        <v>0</v>
      </c>
      <c r="O51" s="122">
        <f>SUM(O44:O49)</f>
        <v>1</v>
      </c>
      <c r="P51" s="123">
        <f>SUM(P44:P50)</f>
        <v>1</v>
      </c>
      <c r="Q51" s="173"/>
      <c r="R51" s="116">
        <f>SUM(R44:R49)</f>
        <v>94</v>
      </c>
      <c r="S51" s="117">
        <f>SUM(S44:S50)</f>
        <v>14</v>
      </c>
      <c r="T51" s="118">
        <f>SUM(T44:T49)</f>
        <v>3</v>
      </c>
      <c r="U51" s="119">
        <f>SUM(U44:U49)</f>
        <v>2</v>
      </c>
      <c r="V51" s="122">
        <f>SUM(V44:V49)</f>
        <v>1</v>
      </c>
      <c r="W51" s="123">
        <f>SUM(W44:W50)</f>
        <v>1</v>
      </c>
      <c r="X51" s="173"/>
      <c r="Y51" s="116">
        <f>SUM(Y44:Y49)</f>
        <v>32</v>
      </c>
      <c r="Z51" s="117">
        <f>SUM(Z44:Z50)</f>
        <v>10</v>
      </c>
      <c r="AA51" s="118">
        <f>SUM(AA44:AA49)</f>
        <v>0</v>
      </c>
      <c r="AB51" s="119">
        <f>SUM(AB44:AB49)</f>
        <v>0</v>
      </c>
      <c r="AC51" s="122">
        <f>SUM(AC44:AC49)</f>
        <v>1</v>
      </c>
      <c r="AD51" s="123">
        <f>SUM(AD44:AD50)</f>
        <v>1</v>
      </c>
      <c r="AE51" s="173"/>
      <c r="AF51" s="116">
        <f>SUM(AF44:AF49)</f>
        <v>0</v>
      </c>
      <c r="AG51" s="117">
        <f>SUM(AG44:AG50)</f>
        <v>11</v>
      </c>
      <c r="AH51" s="118">
        <f>SUM(AH44:AH49)</f>
        <v>0</v>
      </c>
      <c r="AI51" s="119">
        <f>SUM(AI44:AI49)</f>
        <v>0</v>
      </c>
      <c r="AJ51" s="122">
        <f>SUM(AJ44:AJ49)</f>
        <v>0</v>
      </c>
      <c r="AK51" s="123">
        <f>SUM(AK44:AK50)</f>
        <v>1</v>
      </c>
      <c r="AL51" s="173"/>
      <c r="AM51" s="116">
        <f>SUM(AM44:AM49)</f>
        <v>87</v>
      </c>
      <c r="AN51" s="117">
        <f>SUM(AN44:AN50)</f>
        <v>3</v>
      </c>
      <c r="AO51" s="118">
        <f>SUM(AO44:AO49)</f>
        <v>2</v>
      </c>
      <c r="AP51" s="119">
        <f>SUM(AP44:AP49)</f>
        <v>0</v>
      </c>
      <c r="AQ51" s="122">
        <f>SUM(AQ44:AQ49)</f>
        <v>1</v>
      </c>
      <c r="AR51" s="123">
        <f>SUM(AR44:AR50)</f>
        <v>1</v>
      </c>
      <c r="AS51" s="173"/>
      <c r="AT51" s="116">
        <f>SUM(AT44:AT49)</f>
        <v>103</v>
      </c>
      <c r="AU51" s="117">
        <f>SUM(AU44:AU50)</f>
        <v>6</v>
      </c>
      <c r="AV51" s="118">
        <f>SUM(AV44:AV49)</f>
        <v>7</v>
      </c>
      <c r="AW51" s="119">
        <f>SUM(AW44:AW49)</f>
        <v>6</v>
      </c>
      <c r="AX51" s="122">
        <f>SUM(AX44:AX49)</f>
        <v>1</v>
      </c>
      <c r="AY51" s="123">
        <f>SUM(AY44:AY50)</f>
        <v>1</v>
      </c>
    </row>
    <row r="52" spans="1:51" s="168" customFormat="1" ht="14.4" thickBot="1" x14ac:dyDescent="0.3">
      <c r="A52" s="363" t="s">
        <v>131</v>
      </c>
      <c r="B52" s="363"/>
      <c r="C52" s="364"/>
      <c r="D52" s="364"/>
      <c r="E52" s="364"/>
      <c r="F52" s="364"/>
      <c r="G52" s="364"/>
      <c r="H52" s="364"/>
      <c r="I52" s="173"/>
      <c r="J52" s="134" t="s">
        <v>9</v>
      </c>
      <c r="K52" s="178" t="s">
        <v>16</v>
      </c>
      <c r="L52" s="134" t="s">
        <v>150</v>
      </c>
      <c r="M52" s="178"/>
      <c r="N52" s="178"/>
      <c r="O52" s="134" t="s">
        <v>160</v>
      </c>
      <c r="P52" s="179"/>
      <c r="Q52" s="173"/>
      <c r="R52" s="178" t="s">
        <v>16</v>
      </c>
      <c r="S52" s="134" t="s">
        <v>163</v>
      </c>
      <c r="T52" s="178"/>
      <c r="U52" s="178"/>
      <c r="V52" s="134" t="s">
        <v>169</v>
      </c>
      <c r="W52" s="179"/>
      <c r="X52" s="173"/>
      <c r="Y52" s="178" t="s">
        <v>16</v>
      </c>
      <c r="Z52" s="134" t="s">
        <v>161</v>
      </c>
      <c r="AA52" s="178"/>
      <c r="AB52" s="178"/>
      <c r="AC52" s="134" t="s">
        <v>170</v>
      </c>
      <c r="AD52" s="179"/>
      <c r="AE52" s="173"/>
      <c r="AF52" s="178" t="s">
        <v>16</v>
      </c>
      <c r="AG52" s="134" t="s">
        <v>156</v>
      </c>
      <c r="AH52" s="178"/>
      <c r="AI52" s="178"/>
      <c r="AJ52" s="134" t="s">
        <v>282</v>
      </c>
      <c r="AK52" s="179"/>
      <c r="AL52" s="173"/>
      <c r="AM52" s="178" t="s">
        <v>16</v>
      </c>
      <c r="AN52" s="134"/>
      <c r="AO52" s="178"/>
      <c r="AP52" s="178"/>
      <c r="AQ52" s="134" t="s">
        <v>18</v>
      </c>
      <c r="AR52" s="178"/>
      <c r="AS52" s="173"/>
      <c r="AT52" s="178" t="s">
        <v>16</v>
      </c>
      <c r="AU52" s="134"/>
      <c r="AV52" s="178"/>
      <c r="AW52" s="178"/>
      <c r="AX52" s="134" t="s">
        <v>18</v>
      </c>
      <c r="AY52" s="179"/>
    </row>
    <row r="53" spans="1:51" s="168" customFormat="1" ht="40.200000000000003" thickBot="1" x14ac:dyDescent="0.3">
      <c r="A53" s="113" t="s">
        <v>0</v>
      </c>
      <c r="B53" s="113" t="s">
        <v>73</v>
      </c>
      <c r="C53" s="113" t="s">
        <v>1</v>
      </c>
      <c r="D53" s="113" t="s">
        <v>4</v>
      </c>
      <c r="E53" s="113" t="s">
        <v>2</v>
      </c>
      <c r="F53" s="113" t="s">
        <v>3</v>
      </c>
      <c r="G53" s="103" t="s">
        <v>7</v>
      </c>
      <c r="H53" s="103" t="s">
        <v>6</v>
      </c>
      <c r="I53" s="173"/>
      <c r="J53" s="181" t="s">
        <v>0</v>
      </c>
      <c r="K53" s="182" t="s">
        <v>14</v>
      </c>
      <c r="L53" s="182" t="s">
        <v>13</v>
      </c>
      <c r="M53" s="182" t="s">
        <v>12</v>
      </c>
      <c r="N53" s="183" t="s">
        <v>20</v>
      </c>
      <c r="O53" s="184" t="s">
        <v>21</v>
      </c>
      <c r="P53" s="184" t="s">
        <v>15</v>
      </c>
      <c r="Q53" s="173"/>
      <c r="R53" s="182" t="s">
        <v>14</v>
      </c>
      <c r="S53" s="182" t="s">
        <v>13</v>
      </c>
      <c r="T53" s="182" t="s">
        <v>12</v>
      </c>
      <c r="U53" s="183" t="s">
        <v>20</v>
      </c>
      <c r="V53" s="184" t="s">
        <v>21</v>
      </c>
      <c r="W53" s="184" t="s">
        <v>15</v>
      </c>
      <c r="X53" s="173"/>
      <c r="Y53" s="182" t="s">
        <v>14</v>
      </c>
      <c r="Z53" s="182" t="s">
        <v>13</v>
      </c>
      <c r="AA53" s="182" t="s">
        <v>12</v>
      </c>
      <c r="AB53" s="183" t="s">
        <v>20</v>
      </c>
      <c r="AC53" s="184" t="s">
        <v>21</v>
      </c>
      <c r="AD53" s="184" t="s">
        <v>15</v>
      </c>
      <c r="AE53" s="173"/>
      <c r="AF53" s="182" t="s">
        <v>14</v>
      </c>
      <c r="AG53" s="182" t="s">
        <v>13</v>
      </c>
      <c r="AH53" s="182" t="s">
        <v>12</v>
      </c>
      <c r="AI53" s="183" t="s">
        <v>20</v>
      </c>
      <c r="AJ53" s="184" t="s">
        <v>21</v>
      </c>
      <c r="AK53" s="184" t="s">
        <v>15</v>
      </c>
      <c r="AL53" s="173"/>
      <c r="AM53" s="182" t="s">
        <v>14</v>
      </c>
      <c r="AN53" s="182" t="s">
        <v>13</v>
      </c>
      <c r="AO53" s="182" t="s">
        <v>12</v>
      </c>
      <c r="AP53" s="183" t="s">
        <v>20</v>
      </c>
      <c r="AQ53" s="184" t="s">
        <v>21</v>
      </c>
      <c r="AR53" s="184" t="s">
        <v>15</v>
      </c>
      <c r="AS53" s="173"/>
      <c r="AT53" s="182" t="s">
        <v>14</v>
      </c>
      <c r="AU53" s="182" t="s">
        <v>13</v>
      </c>
      <c r="AV53" s="182" t="s">
        <v>12</v>
      </c>
      <c r="AW53" s="183" t="s">
        <v>20</v>
      </c>
      <c r="AX53" s="184" t="s">
        <v>21</v>
      </c>
      <c r="AY53" s="184" t="s">
        <v>15</v>
      </c>
    </row>
    <row r="54" spans="1:51" s="168" customFormat="1" ht="13.8" thickBot="1" x14ac:dyDescent="0.3">
      <c r="A54" s="198" t="s">
        <v>186</v>
      </c>
      <c r="B54" s="185">
        <v>3</v>
      </c>
      <c r="C54" s="115">
        <f t="shared" ref="C54:F59" si="120">K54+R54+Y54+AF54+AM54+AT54</f>
        <v>93</v>
      </c>
      <c r="D54" s="115">
        <f t="shared" si="120"/>
        <v>1</v>
      </c>
      <c r="E54" s="115">
        <f t="shared" si="120"/>
        <v>0</v>
      </c>
      <c r="F54" s="115">
        <f t="shared" si="120"/>
        <v>0</v>
      </c>
      <c r="G54" s="186">
        <f t="shared" ref="G54:G59" si="121">IF($C$81=0,0,C54/$C$81)</f>
        <v>0.27514792899408286</v>
      </c>
      <c r="H54" s="186">
        <f t="shared" ref="H54:H60" si="122">IF($D$81=0,0,D54/$D$81)</f>
        <v>0.2</v>
      </c>
      <c r="I54" s="187">
        <f t="shared" ref="I54:I59" si="123">$B54</f>
        <v>3</v>
      </c>
      <c r="J54" s="144" t="str">
        <f t="shared" ref="J54:J59" si="124">A54</f>
        <v>Sabrina Pilon</v>
      </c>
      <c r="K54" s="157">
        <v>38</v>
      </c>
      <c r="L54" s="146">
        <v>1</v>
      </c>
      <c r="M54" s="147"/>
      <c r="N54" s="147"/>
      <c r="O54" s="188">
        <f t="shared" ref="O54:O59" si="125">IF($K$81=0,0,K54/$K$81)</f>
        <v>0.38</v>
      </c>
      <c r="P54" s="188">
        <f t="shared" ref="P54:P60" si="126">IF($L$81=0,0,L54/$L$81)</f>
        <v>0.5</v>
      </c>
      <c r="Q54" s="187">
        <f t="shared" ref="Q54:Q59" si="127">$B54</f>
        <v>3</v>
      </c>
      <c r="R54" s="157">
        <v>32</v>
      </c>
      <c r="S54" s="146"/>
      <c r="T54" s="147"/>
      <c r="U54" s="147"/>
      <c r="V54" s="188">
        <f t="shared" ref="V54:V59" si="128">IF($R$81=0,0,R54/$R$81)</f>
        <v>0.5</v>
      </c>
      <c r="W54" s="188">
        <f t="shared" ref="W54:W60" si="129">IF($S$81=0,0,S54/$S$81)</f>
        <v>0</v>
      </c>
      <c r="X54" s="187">
        <f t="shared" ref="X54:X59" si="130">$B54</f>
        <v>3</v>
      </c>
      <c r="Y54" s="157">
        <v>10</v>
      </c>
      <c r="Z54" s="146"/>
      <c r="AA54" s="147"/>
      <c r="AB54" s="147"/>
      <c r="AC54" s="188">
        <f t="shared" ref="AC54:AC59" si="131">IF($Y$81=0,0,Y54/$Y$81)</f>
        <v>0.10638297872340426</v>
      </c>
      <c r="AD54" s="188">
        <f t="shared" ref="AD54:AD60" si="132">IF($Z$81=0,0,Z54/$Z$81)</f>
        <v>0</v>
      </c>
      <c r="AE54" s="187">
        <f t="shared" ref="AE54:AE59" si="133">$B54</f>
        <v>3</v>
      </c>
      <c r="AF54" s="157">
        <v>13</v>
      </c>
      <c r="AG54" s="146"/>
      <c r="AH54" s="147"/>
      <c r="AI54" s="147"/>
      <c r="AJ54" s="188">
        <f t="shared" ref="AJ54:AJ59" si="134">IF($AF$81=0,0,AF54/$AF$81)</f>
        <v>0.16250000000000001</v>
      </c>
      <c r="AK54" s="188">
        <f t="shared" ref="AK54:AK60" si="135">IF($AG$81=0,0,AG54/$AG$81)</f>
        <v>0</v>
      </c>
      <c r="AL54" s="187">
        <f t="shared" ref="AL54:AL59" si="136">$B54</f>
        <v>3</v>
      </c>
      <c r="AM54" s="157"/>
      <c r="AN54" s="146"/>
      <c r="AO54" s="147"/>
      <c r="AP54" s="147"/>
      <c r="AQ54" s="188">
        <f t="shared" ref="AQ54:AQ59" si="137">IF($AM$81=0,0,AM54/$AM$81)</f>
        <v>0</v>
      </c>
      <c r="AR54" s="188">
        <f t="shared" ref="AR54:AR60" si="138">IF($AN$81=0,0,AN54/$AN$81)</f>
        <v>0</v>
      </c>
      <c r="AS54" s="187">
        <f t="shared" ref="AS54:AS59" si="139">$B54</f>
        <v>3</v>
      </c>
      <c r="AT54" s="145"/>
      <c r="AU54" s="146"/>
      <c r="AV54" s="147"/>
      <c r="AW54" s="147"/>
      <c r="AX54" s="188">
        <f t="shared" ref="AX54:AX59" si="140">IF($AT$81=0,0,AT54/$AT$81)</f>
        <v>0</v>
      </c>
      <c r="AY54" s="188">
        <f t="shared" ref="AY54:AY60" si="141">IF($AU$81=0,0,AU54/$AU$81)</f>
        <v>0</v>
      </c>
    </row>
    <row r="55" spans="1:51" s="168" customFormat="1" ht="13.8" thickBot="1" x14ac:dyDescent="0.3">
      <c r="A55" s="193" t="s">
        <v>250</v>
      </c>
      <c r="B55" s="185">
        <v>6</v>
      </c>
      <c r="C55" s="115">
        <f t="shared" si="120"/>
        <v>2</v>
      </c>
      <c r="D55" s="115">
        <f t="shared" si="120"/>
        <v>0</v>
      </c>
      <c r="E55" s="115">
        <f t="shared" si="120"/>
        <v>1</v>
      </c>
      <c r="F55" s="115">
        <f t="shared" si="120"/>
        <v>0</v>
      </c>
      <c r="G55" s="186">
        <f t="shared" si="121"/>
        <v>5.9171597633136093E-3</v>
      </c>
      <c r="H55" s="186">
        <f t="shared" si="122"/>
        <v>0</v>
      </c>
      <c r="I55" s="187">
        <f t="shared" si="123"/>
        <v>6</v>
      </c>
      <c r="J55" s="144" t="str">
        <f t="shared" si="124"/>
        <v>Arshina  Kassan</v>
      </c>
      <c r="K55" s="157"/>
      <c r="L55" s="146"/>
      <c r="M55" s="147"/>
      <c r="N55" s="147"/>
      <c r="O55" s="188">
        <f t="shared" si="125"/>
        <v>0</v>
      </c>
      <c r="P55" s="188">
        <f t="shared" si="126"/>
        <v>0</v>
      </c>
      <c r="Q55" s="187">
        <f t="shared" si="127"/>
        <v>6</v>
      </c>
      <c r="R55" s="157">
        <v>1</v>
      </c>
      <c r="S55" s="146"/>
      <c r="T55" s="147"/>
      <c r="U55" s="147"/>
      <c r="V55" s="188">
        <f t="shared" si="128"/>
        <v>1.5625E-2</v>
      </c>
      <c r="W55" s="188">
        <f t="shared" si="129"/>
        <v>0</v>
      </c>
      <c r="X55" s="187">
        <f t="shared" si="130"/>
        <v>6</v>
      </c>
      <c r="Y55" s="157"/>
      <c r="Z55" s="146"/>
      <c r="AA55" s="147"/>
      <c r="AB55" s="147"/>
      <c r="AC55" s="188">
        <f t="shared" si="131"/>
        <v>0</v>
      </c>
      <c r="AD55" s="188">
        <f t="shared" si="132"/>
        <v>0</v>
      </c>
      <c r="AE55" s="187">
        <f t="shared" si="133"/>
        <v>6</v>
      </c>
      <c r="AF55" s="157">
        <v>1</v>
      </c>
      <c r="AG55" s="146"/>
      <c r="AH55" s="147">
        <v>1</v>
      </c>
      <c r="AI55" s="147"/>
      <c r="AJ55" s="188">
        <f t="shared" si="134"/>
        <v>1.2500000000000001E-2</v>
      </c>
      <c r="AK55" s="188">
        <f t="shared" si="135"/>
        <v>0</v>
      </c>
      <c r="AL55" s="187">
        <f t="shared" si="136"/>
        <v>6</v>
      </c>
      <c r="AM55" s="157"/>
      <c r="AN55" s="146"/>
      <c r="AO55" s="147"/>
      <c r="AP55" s="147"/>
      <c r="AQ55" s="188">
        <f t="shared" si="137"/>
        <v>0</v>
      </c>
      <c r="AR55" s="188">
        <f t="shared" si="138"/>
        <v>0</v>
      </c>
      <c r="AS55" s="187">
        <f t="shared" si="139"/>
        <v>6</v>
      </c>
      <c r="AT55" s="145"/>
      <c r="AU55" s="146"/>
      <c r="AV55" s="147"/>
      <c r="AW55" s="147"/>
      <c r="AX55" s="188">
        <f t="shared" si="140"/>
        <v>0</v>
      </c>
      <c r="AY55" s="188">
        <f t="shared" si="141"/>
        <v>0</v>
      </c>
    </row>
    <row r="56" spans="1:51" s="168" customFormat="1" ht="13.8" thickBot="1" x14ac:dyDescent="0.3">
      <c r="A56" s="193" t="s">
        <v>187</v>
      </c>
      <c r="B56" s="185">
        <v>8</v>
      </c>
      <c r="C56" s="115">
        <f t="shared" si="120"/>
        <v>41</v>
      </c>
      <c r="D56" s="115">
        <f t="shared" si="120"/>
        <v>0</v>
      </c>
      <c r="E56" s="115">
        <f t="shared" si="120"/>
        <v>0</v>
      </c>
      <c r="F56" s="115">
        <f t="shared" si="120"/>
        <v>0</v>
      </c>
      <c r="G56" s="186">
        <f t="shared" si="121"/>
        <v>0.12130177514792899</v>
      </c>
      <c r="H56" s="186">
        <f t="shared" si="122"/>
        <v>0</v>
      </c>
      <c r="I56" s="187">
        <f t="shared" si="123"/>
        <v>8</v>
      </c>
      <c r="J56" s="144" t="str">
        <f t="shared" si="124"/>
        <v>Nathalie Séguin</v>
      </c>
      <c r="K56" s="157">
        <v>14</v>
      </c>
      <c r="L56" s="146"/>
      <c r="M56" s="147"/>
      <c r="N56" s="147"/>
      <c r="O56" s="188">
        <f t="shared" si="125"/>
        <v>0.14000000000000001</v>
      </c>
      <c r="P56" s="188">
        <f t="shared" si="126"/>
        <v>0</v>
      </c>
      <c r="Q56" s="187">
        <f t="shared" si="127"/>
        <v>8</v>
      </c>
      <c r="R56" s="157">
        <v>6</v>
      </c>
      <c r="S56" s="146"/>
      <c r="T56" s="147"/>
      <c r="U56" s="147"/>
      <c r="V56" s="188">
        <f t="shared" si="128"/>
        <v>9.375E-2</v>
      </c>
      <c r="W56" s="188">
        <f t="shared" si="129"/>
        <v>0</v>
      </c>
      <c r="X56" s="187">
        <f t="shared" si="130"/>
        <v>8</v>
      </c>
      <c r="Y56" s="157">
        <v>3</v>
      </c>
      <c r="Z56" s="146"/>
      <c r="AA56" s="147"/>
      <c r="AB56" s="147"/>
      <c r="AC56" s="188">
        <f t="shared" si="131"/>
        <v>3.1914893617021274E-2</v>
      </c>
      <c r="AD56" s="188">
        <f t="shared" si="132"/>
        <v>0</v>
      </c>
      <c r="AE56" s="187">
        <f t="shared" si="133"/>
        <v>8</v>
      </c>
      <c r="AF56" s="157">
        <v>18</v>
      </c>
      <c r="AG56" s="146"/>
      <c r="AH56" s="147"/>
      <c r="AI56" s="147"/>
      <c r="AJ56" s="188">
        <f t="shared" si="134"/>
        <v>0.22500000000000001</v>
      </c>
      <c r="AK56" s="188">
        <f t="shared" si="135"/>
        <v>0</v>
      </c>
      <c r="AL56" s="187">
        <f t="shared" si="136"/>
        <v>8</v>
      </c>
      <c r="AM56" s="157"/>
      <c r="AN56" s="146"/>
      <c r="AO56" s="147"/>
      <c r="AP56" s="147"/>
      <c r="AQ56" s="188">
        <f t="shared" si="137"/>
        <v>0</v>
      </c>
      <c r="AR56" s="188">
        <f t="shared" si="138"/>
        <v>0</v>
      </c>
      <c r="AS56" s="187">
        <f t="shared" si="139"/>
        <v>8</v>
      </c>
      <c r="AT56" s="145"/>
      <c r="AU56" s="146"/>
      <c r="AV56" s="147"/>
      <c r="AW56" s="147"/>
      <c r="AX56" s="188">
        <f t="shared" si="140"/>
        <v>0</v>
      </c>
      <c r="AY56" s="188">
        <f t="shared" si="141"/>
        <v>0</v>
      </c>
    </row>
    <row r="57" spans="1:51" s="168" customFormat="1" ht="13.8" thickBot="1" x14ac:dyDescent="0.3">
      <c r="A57" s="193" t="s">
        <v>188</v>
      </c>
      <c r="B57" s="185">
        <v>9</v>
      </c>
      <c r="C57" s="115">
        <f t="shared" si="120"/>
        <v>133</v>
      </c>
      <c r="D57" s="115">
        <f t="shared" si="120"/>
        <v>17</v>
      </c>
      <c r="E57" s="115">
        <f t="shared" si="120"/>
        <v>1</v>
      </c>
      <c r="F57" s="115">
        <f t="shared" si="120"/>
        <v>1</v>
      </c>
      <c r="G57" s="186">
        <f t="shared" si="121"/>
        <v>0.39349112426035504</v>
      </c>
      <c r="H57" s="186">
        <f t="shared" si="122"/>
        <v>3.4</v>
      </c>
      <c r="I57" s="187">
        <f t="shared" si="123"/>
        <v>9</v>
      </c>
      <c r="J57" s="144" t="str">
        <f t="shared" si="124"/>
        <v>Nancy Morin</v>
      </c>
      <c r="K57" s="157">
        <v>37</v>
      </c>
      <c r="L57" s="146">
        <v>10</v>
      </c>
      <c r="M57" s="147"/>
      <c r="N57" s="147"/>
      <c r="O57" s="188">
        <f t="shared" si="125"/>
        <v>0.37</v>
      </c>
      <c r="P57" s="188">
        <f t="shared" si="126"/>
        <v>5</v>
      </c>
      <c r="Q57" s="187">
        <f t="shared" si="127"/>
        <v>9</v>
      </c>
      <c r="R57" s="157">
        <v>50</v>
      </c>
      <c r="S57" s="146">
        <v>4</v>
      </c>
      <c r="T57" s="147">
        <v>1</v>
      </c>
      <c r="U57" s="147">
        <v>1</v>
      </c>
      <c r="V57" s="188">
        <f t="shared" si="128"/>
        <v>0.78125</v>
      </c>
      <c r="W57" s="188">
        <f t="shared" si="129"/>
        <v>0</v>
      </c>
      <c r="X57" s="187">
        <f t="shared" si="130"/>
        <v>9</v>
      </c>
      <c r="Y57" s="157">
        <v>17</v>
      </c>
      <c r="Z57" s="146"/>
      <c r="AA57" s="147"/>
      <c r="AB57" s="147"/>
      <c r="AC57" s="188">
        <f t="shared" si="131"/>
        <v>0.18085106382978725</v>
      </c>
      <c r="AD57" s="188">
        <f t="shared" si="132"/>
        <v>0</v>
      </c>
      <c r="AE57" s="187">
        <f t="shared" si="133"/>
        <v>9</v>
      </c>
      <c r="AF57" s="157">
        <v>29</v>
      </c>
      <c r="AG57" s="146">
        <v>3</v>
      </c>
      <c r="AH57" s="147"/>
      <c r="AI57" s="147"/>
      <c r="AJ57" s="188">
        <f t="shared" si="134"/>
        <v>0.36249999999999999</v>
      </c>
      <c r="AK57" s="188">
        <f t="shared" si="135"/>
        <v>3</v>
      </c>
      <c r="AL57" s="187">
        <f t="shared" si="136"/>
        <v>9</v>
      </c>
      <c r="AM57" s="157"/>
      <c r="AN57" s="146"/>
      <c r="AO57" s="147"/>
      <c r="AP57" s="147"/>
      <c r="AQ57" s="188">
        <f t="shared" si="137"/>
        <v>0</v>
      </c>
      <c r="AR57" s="188">
        <f t="shared" si="138"/>
        <v>0</v>
      </c>
      <c r="AS57" s="187">
        <f t="shared" si="139"/>
        <v>9</v>
      </c>
      <c r="AT57" s="145"/>
      <c r="AU57" s="146"/>
      <c r="AV57" s="147"/>
      <c r="AW57" s="147"/>
      <c r="AX57" s="188">
        <f t="shared" si="140"/>
        <v>0</v>
      </c>
      <c r="AY57" s="188">
        <f t="shared" si="141"/>
        <v>0</v>
      </c>
    </row>
    <row r="58" spans="1:51" s="168" customFormat="1" ht="13.8" thickBot="1" x14ac:dyDescent="0.3">
      <c r="A58" s="149"/>
      <c r="B58" s="185"/>
      <c r="C58" s="115">
        <f t="shared" si="120"/>
        <v>0</v>
      </c>
      <c r="D58" s="115">
        <f t="shared" si="120"/>
        <v>0</v>
      </c>
      <c r="E58" s="115">
        <f t="shared" si="120"/>
        <v>0</v>
      </c>
      <c r="F58" s="115">
        <f t="shared" si="120"/>
        <v>0</v>
      </c>
      <c r="G58" s="186">
        <f t="shared" si="121"/>
        <v>0</v>
      </c>
      <c r="H58" s="186">
        <f t="shared" si="122"/>
        <v>0</v>
      </c>
      <c r="I58" s="187">
        <f t="shared" si="123"/>
        <v>0</v>
      </c>
      <c r="J58" s="144">
        <f t="shared" si="124"/>
        <v>0</v>
      </c>
      <c r="K58" s="157"/>
      <c r="L58" s="146"/>
      <c r="M58" s="147"/>
      <c r="N58" s="147"/>
      <c r="O58" s="188">
        <f t="shared" si="125"/>
        <v>0</v>
      </c>
      <c r="P58" s="188">
        <f t="shared" si="126"/>
        <v>0</v>
      </c>
      <c r="Q58" s="187">
        <f t="shared" si="127"/>
        <v>0</v>
      </c>
      <c r="R58" s="157"/>
      <c r="S58" s="146"/>
      <c r="T58" s="147"/>
      <c r="U58" s="147"/>
      <c r="V58" s="188">
        <f t="shared" si="128"/>
        <v>0</v>
      </c>
      <c r="W58" s="188">
        <f t="shared" si="129"/>
        <v>0</v>
      </c>
      <c r="X58" s="187">
        <f t="shared" si="130"/>
        <v>0</v>
      </c>
      <c r="Y58" s="157"/>
      <c r="Z58" s="146"/>
      <c r="AA58" s="147"/>
      <c r="AB58" s="147"/>
      <c r="AC58" s="188">
        <f t="shared" si="131"/>
        <v>0</v>
      </c>
      <c r="AD58" s="188">
        <f t="shared" si="132"/>
        <v>0</v>
      </c>
      <c r="AE58" s="187">
        <f t="shared" si="133"/>
        <v>0</v>
      </c>
      <c r="AF58" s="157"/>
      <c r="AG58" s="146"/>
      <c r="AH58" s="147"/>
      <c r="AI58" s="147"/>
      <c r="AJ58" s="188">
        <f t="shared" si="134"/>
        <v>0</v>
      </c>
      <c r="AK58" s="188">
        <f t="shared" si="135"/>
        <v>0</v>
      </c>
      <c r="AL58" s="187">
        <f t="shared" si="136"/>
        <v>0</v>
      </c>
      <c r="AM58" s="157"/>
      <c r="AN58" s="146"/>
      <c r="AO58" s="147"/>
      <c r="AP58" s="147"/>
      <c r="AQ58" s="188">
        <f t="shared" si="137"/>
        <v>0</v>
      </c>
      <c r="AR58" s="188">
        <f t="shared" si="138"/>
        <v>0</v>
      </c>
      <c r="AS58" s="187">
        <f t="shared" si="139"/>
        <v>0</v>
      </c>
      <c r="AT58" s="145"/>
      <c r="AU58" s="146"/>
      <c r="AV58" s="147"/>
      <c r="AW58" s="147"/>
      <c r="AX58" s="188">
        <f t="shared" si="140"/>
        <v>0</v>
      </c>
      <c r="AY58" s="188">
        <f t="shared" si="141"/>
        <v>0</v>
      </c>
    </row>
    <row r="59" spans="1:51" s="168" customFormat="1" ht="13.8" thickBot="1" x14ac:dyDescent="0.3">
      <c r="A59" s="149"/>
      <c r="B59" s="185"/>
      <c r="C59" s="115">
        <f t="shared" si="120"/>
        <v>0</v>
      </c>
      <c r="D59" s="115">
        <f t="shared" si="120"/>
        <v>0</v>
      </c>
      <c r="E59" s="115">
        <f t="shared" si="120"/>
        <v>0</v>
      </c>
      <c r="F59" s="115">
        <f t="shared" si="120"/>
        <v>0</v>
      </c>
      <c r="G59" s="186">
        <f t="shared" si="121"/>
        <v>0</v>
      </c>
      <c r="H59" s="186">
        <f t="shared" si="122"/>
        <v>0</v>
      </c>
      <c r="I59" s="187">
        <f t="shared" si="123"/>
        <v>0</v>
      </c>
      <c r="J59" s="144">
        <f t="shared" si="124"/>
        <v>0</v>
      </c>
      <c r="K59" s="145"/>
      <c r="L59" s="146"/>
      <c r="M59" s="147"/>
      <c r="N59" s="147"/>
      <c r="O59" s="188">
        <f t="shared" si="125"/>
        <v>0</v>
      </c>
      <c r="P59" s="188">
        <f t="shared" si="126"/>
        <v>0</v>
      </c>
      <c r="Q59" s="187">
        <f t="shared" si="127"/>
        <v>0</v>
      </c>
      <c r="R59" s="145"/>
      <c r="S59" s="146"/>
      <c r="T59" s="147"/>
      <c r="U59" s="147"/>
      <c r="V59" s="188">
        <f t="shared" si="128"/>
        <v>0</v>
      </c>
      <c r="W59" s="188">
        <f t="shared" si="129"/>
        <v>0</v>
      </c>
      <c r="X59" s="187">
        <f t="shared" si="130"/>
        <v>0</v>
      </c>
      <c r="Y59" s="145"/>
      <c r="Z59" s="146"/>
      <c r="AA59" s="147"/>
      <c r="AB59" s="147"/>
      <c r="AC59" s="188">
        <f t="shared" si="131"/>
        <v>0</v>
      </c>
      <c r="AD59" s="188">
        <f t="shared" si="132"/>
        <v>0</v>
      </c>
      <c r="AE59" s="187">
        <f t="shared" si="133"/>
        <v>0</v>
      </c>
      <c r="AF59" s="145"/>
      <c r="AG59" s="146"/>
      <c r="AH59" s="147"/>
      <c r="AI59" s="147"/>
      <c r="AJ59" s="188">
        <f t="shared" si="134"/>
        <v>0</v>
      </c>
      <c r="AK59" s="188">
        <f t="shared" si="135"/>
        <v>0</v>
      </c>
      <c r="AL59" s="187">
        <f t="shared" si="136"/>
        <v>0</v>
      </c>
      <c r="AM59" s="145"/>
      <c r="AN59" s="146"/>
      <c r="AO59" s="147"/>
      <c r="AP59" s="147"/>
      <c r="AQ59" s="188">
        <f t="shared" si="137"/>
        <v>0</v>
      </c>
      <c r="AR59" s="188">
        <f t="shared" si="138"/>
        <v>0</v>
      </c>
      <c r="AS59" s="187">
        <f t="shared" si="139"/>
        <v>0</v>
      </c>
      <c r="AT59" s="145"/>
      <c r="AU59" s="146"/>
      <c r="AV59" s="147"/>
      <c r="AW59" s="147"/>
      <c r="AX59" s="188">
        <f t="shared" si="140"/>
        <v>0</v>
      </c>
      <c r="AY59" s="188">
        <f t="shared" si="141"/>
        <v>0</v>
      </c>
    </row>
    <row r="60" spans="1:51" s="168" customFormat="1" ht="13.8" thickBot="1" x14ac:dyDescent="0.3">
      <c r="A60" s="189" t="s">
        <v>24</v>
      </c>
      <c r="B60" s="189"/>
      <c r="C60" s="115"/>
      <c r="D60" s="189">
        <f>L60+S60+Z60+AG60+AN60+AU60</f>
        <v>1</v>
      </c>
      <c r="E60" s="115"/>
      <c r="F60" s="115"/>
      <c r="G60" s="114"/>
      <c r="H60" s="186">
        <f t="shared" si="122"/>
        <v>0.2</v>
      </c>
      <c r="I60" s="173"/>
      <c r="J60" s="190" t="s">
        <v>24</v>
      </c>
      <c r="K60" s="191"/>
      <c r="L60" s="155"/>
      <c r="M60" s="192"/>
      <c r="N60" s="192"/>
      <c r="O60" s="188"/>
      <c r="P60" s="188">
        <f t="shared" si="126"/>
        <v>0</v>
      </c>
      <c r="Q60" s="173"/>
      <c r="R60" s="191"/>
      <c r="S60" s="155"/>
      <c r="T60" s="192"/>
      <c r="U60" s="192"/>
      <c r="V60" s="188"/>
      <c r="W60" s="188">
        <f t="shared" si="129"/>
        <v>0</v>
      </c>
      <c r="X60" s="173"/>
      <c r="Y60" s="191"/>
      <c r="Z60" s="155"/>
      <c r="AA60" s="192"/>
      <c r="AB60" s="192"/>
      <c r="AC60" s="188"/>
      <c r="AD60" s="188">
        <f t="shared" si="132"/>
        <v>0</v>
      </c>
      <c r="AE60" s="173"/>
      <c r="AF60" s="191"/>
      <c r="AG60" s="155">
        <v>1</v>
      </c>
      <c r="AH60" s="192"/>
      <c r="AI60" s="192"/>
      <c r="AJ60" s="188"/>
      <c r="AK60" s="188">
        <f t="shared" si="135"/>
        <v>1</v>
      </c>
      <c r="AL60" s="173"/>
      <c r="AM60" s="191"/>
      <c r="AN60" s="155"/>
      <c r="AO60" s="192"/>
      <c r="AP60" s="192"/>
      <c r="AQ60" s="188"/>
      <c r="AR60" s="188">
        <f t="shared" si="138"/>
        <v>0</v>
      </c>
      <c r="AS60" s="173"/>
      <c r="AT60" s="191"/>
      <c r="AU60" s="155"/>
      <c r="AV60" s="192"/>
      <c r="AW60" s="192"/>
      <c r="AX60" s="188"/>
      <c r="AY60" s="188">
        <f t="shared" si="141"/>
        <v>0</v>
      </c>
    </row>
    <row r="61" spans="1:51" s="168" customFormat="1" ht="13.8" thickBot="1" x14ac:dyDescent="0.3">
      <c r="A61" s="197"/>
      <c r="B61" s="197"/>
      <c r="C61" s="116">
        <f t="shared" ref="C61" si="142">SUM(C54:C59)</f>
        <v>269</v>
      </c>
      <c r="D61" s="117">
        <f>SUM(D54:D60)</f>
        <v>19</v>
      </c>
      <c r="E61" s="118">
        <f t="shared" ref="E61:H61" si="143">SUM(E54:E59)</f>
        <v>2</v>
      </c>
      <c r="F61" s="119">
        <f t="shared" si="143"/>
        <v>1</v>
      </c>
      <c r="G61" s="120">
        <f t="shared" si="143"/>
        <v>0.79585798816568043</v>
      </c>
      <c r="H61" s="121">
        <f t="shared" si="143"/>
        <v>3.6</v>
      </c>
      <c r="I61" s="173"/>
      <c r="J61" s="192"/>
      <c r="K61" s="116">
        <f>SUM(K54:K59)</f>
        <v>89</v>
      </c>
      <c r="L61" s="117">
        <f>SUM(L54:L60)</f>
        <v>11</v>
      </c>
      <c r="M61" s="118">
        <f>SUM(M54:M59)</f>
        <v>0</v>
      </c>
      <c r="N61" s="119">
        <f>SUM(N54:N59)</f>
        <v>0</v>
      </c>
      <c r="O61" s="122">
        <f>SUM(O54:O59)</f>
        <v>0.89</v>
      </c>
      <c r="P61" s="123">
        <f>SUM(P54:P60)</f>
        <v>5.5</v>
      </c>
      <c r="Q61" s="173"/>
      <c r="R61" s="116">
        <f>SUM(R54:R59)</f>
        <v>89</v>
      </c>
      <c r="S61" s="117">
        <f>SUM(S54:S60)</f>
        <v>4</v>
      </c>
      <c r="T61" s="118">
        <f>SUM(T54:T59)</f>
        <v>1</v>
      </c>
      <c r="U61" s="119">
        <f>SUM(U54:U59)</f>
        <v>1</v>
      </c>
      <c r="V61" s="122">
        <f>SUM(V54:V59)</f>
        <v>1.390625</v>
      </c>
      <c r="W61" s="123">
        <f>SUM(W54:W60)</f>
        <v>0</v>
      </c>
      <c r="X61" s="173"/>
      <c r="Y61" s="116">
        <f>SUM(Y54:Y59)</f>
        <v>30</v>
      </c>
      <c r="Z61" s="117">
        <f>SUM(Z54:Z60)</f>
        <v>0</v>
      </c>
      <c r="AA61" s="118">
        <f>SUM(AA54:AA59)</f>
        <v>0</v>
      </c>
      <c r="AB61" s="119">
        <f>SUM(AB54:AB59)</f>
        <v>0</v>
      </c>
      <c r="AC61" s="122">
        <f>SUM(AC54:AC59)</f>
        <v>0.31914893617021278</v>
      </c>
      <c r="AD61" s="123">
        <f>SUM(AD54:AD60)</f>
        <v>0</v>
      </c>
      <c r="AE61" s="173"/>
      <c r="AF61" s="116">
        <f>SUM(AF54:AF59)</f>
        <v>61</v>
      </c>
      <c r="AG61" s="117">
        <f>SUM(AG54:AG60)</f>
        <v>4</v>
      </c>
      <c r="AH61" s="118">
        <f>SUM(AH54:AH59)</f>
        <v>1</v>
      </c>
      <c r="AI61" s="119">
        <f>SUM(AI54:AI59)</f>
        <v>0</v>
      </c>
      <c r="AJ61" s="122">
        <f>SUM(AJ54:AJ59)</f>
        <v>0.76249999999999996</v>
      </c>
      <c r="AK61" s="123">
        <f>SUM(AK54:AK60)</f>
        <v>4</v>
      </c>
      <c r="AL61" s="173"/>
      <c r="AM61" s="116">
        <f>SUM(AM54:AM59)</f>
        <v>0</v>
      </c>
      <c r="AN61" s="117">
        <f>SUM(AN54:AN60)</f>
        <v>0</v>
      </c>
      <c r="AO61" s="118">
        <f>SUM(AO54:AO59)</f>
        <v>0</v>
      </c>
      <c r="AP61" s="119">
        <f>SUM(AP54:AP59)</f>
        <v>0</v>
      </c>
      <c r="AQ61" s="122">
        <f>SUM(AQ54:AQ59)</f>
        <v>0</v>
      </c>
      <c r="AR61" s="123">
        <f>SUM(AR54:AR60)</f>
        <v>0</v>
      </c>
      <c r="AS61" s="173"/>
      <c r="AT61" s="116">
        <f>SUM(AT54:AT59)</f>
        <v>0</v>
      </c>
      <c r="AU61" s="117">
        <f>SUM(AU54:AU60)</f>
        <v>0</v>
      </c>
      <c r="AV61" s="118">
        <f>SUM(AV54:AV59)</f>
        <v>0</v>
      </c>
      <c r="AW61" s="119">
        <f>SUM(AW54:AW59)</f>
        <v>0</v>
      </c>
      <c r="AX61" s="122">
        <f>SUM(AX54:AX59)</f>
        <v>0</v>
      </c>
      <c r="AY61" s="123">
        <f>SUM(AY54:AY60)</f>
        <v>0</v>
      </c>
    </row>
    <row r="62" spans="1:51" s="168" customFormat="1" ht="14.4" thickBot="1" x14ac:dyDescent="0.3">
      <c r="A62" s="363" t="s">
        <v>154</v>
      </c>
      <c r="B62" s="363"/>
      <c r="C62" s="364"/>
      <c r="D62" s="364"/>
      <c r="E62" s="364"/>
      <c r="F62" s="364"/>
      <c r="G62" s="364"/>
      <c r="H62" s="364"/>
      <c r="I62" s="173"/>
      <c r="J62" s="134" t="s">
        <v>85</v>
      </c>
      <c r="K62" s="178" t="s">
        <v>16</v>
      </c>
      <c r="L62" s="134" t="s">
        <v>161</v>
      </c>
      <c r="M62" s="178"/>
      <c r="N62" s="178"/>
      <c r="O62" s="134" t="s">
        <v>167</v>
      </c>
      <c r="P62" s="179"/>
      <c r="Q62" s="173"/>
      <c r="R62" s="178" t="s">
        <v>16</v>
      </c>
      <c r="S62" s="134" t="s">
        <v>9</v>
      </c>
      <c r="T62" s="178"/>
      <c r="U62" s="178"/>
      <c r="V62" s="134" t="s">
        <v>169</v>
      </c>
      <c r="W62" s="179"/>
      <c r="X62" s="173"/>
      <c r="Y62" s="178" t="s">
        <v>16</v>
      </c>
      <c r="Z62" s="134" t="s">
        <v>150</v>
      </c>
      <c r="AA62" s="178"/>
      <c r="AB62" s="178"/>
      <c r="AC62" s="134" t="s">
        <v>164</v>
      </c>
      <c r="AD62" s="179"/>
      <c r="AE62" s="173"/>
      <c r="AF62" s="178" t="s">
        <v>16</v>
      </c>
      <c r="AG62" s="134" t="s">
        <v>10</v>
      </c>
      <c r="AH62" s="178"/>
      <c r="AI62" s="178"/>
      <c r="AJ62" s="134" t="s">
        <v>283</v>
      </c>
      <c r="AK62" s="179"/>
      <c r="AL62" s="173"/>
      <c r="AM62" s="178" t="s">
        <v>16</v>
      </c>
      <c r="AN62" s="134" t="s">
        <v>156</v>
      </c>
      <c r="AO62" s="178"/>
      <c r="AP62" s="178"/>
      <c r="AQ62" s="134" t="s">
        <v>310</v>
      </c>
      <c r="AR62" s="178"/>
      <c r="AS62" s="173"/>
      <c r="AT62" s="178" t="s">
        <v>16</v>
      </c>
      <c r="AU62" s="134" t="s">
        <v>86</v>
      </c>
      <c r="AV62" s="178"/>
      <c r="AW62" s="178"/>
      <c r="AX62" s="134" t="s">
        <v>320</v>
      </c>
      <c r="AY62" s="179"/>
    </row>
    <row r="63" spans="1:51" s="168" customFormat="1" ht="40.200000000000003" thickBot="1" x14ac:dyDescent="0.3">
      <c r="A63" s="113" t="s">
        <v>0</v>
      </c>
      <c r="B63" s="113" t="s">
        <v>73</v>
      </c>
      <c r="C63" s="113" t="s">
        <v>1</v>
      </c>
      <c r="D63" s="113" t="s">
        <v>4</v>
      </c>
      <c r="E63" s="113" t="s">
        <v>2</v>
      </c>
      <c r="F63" s="113" t="s">
        <v>3</v>
      </c>
      <c r="G63" s="103" t="s">
        <v>7</v>
      </c>
      <c r="H63" s="103" t="s">
        <v>6</v>
      </c>
      <c r="I63" s="173"/>
      <c r="J63" s="181" t="s">
        <v>0</v>
      </c>
      <c r="K63" s="182" t="s">
        <v>14</v>
      </c>
      <c r="L63" s="182" t="s">
        <v>13</v>
      </c>
      <c r="M63" s="182" t="s">
        <v>12</v>
      </c>
      <c r="N63" s="183" t="s">
        <v>20</v>
      </c>
      <c r="O63" s="184" t="s">
        <v>21</v>
      </c>
      <c r="P63" s="184" t="s">
        <v>15</v>
      </c>
      <c r="Q63" s="173"/>
      <c r="R63" s="182" t="s">
        <v>14</v>
      </c>
      <c r="S63" s="182" t="s">
        <v>13</v>
      </c>
      <c r="T63" s="182" t="s">
        <v>12</v>
      </c>
      <c r="U63" s="183" t="s">
        <v>20</v>
      </c>
      <c r="V63" s="184" t="s">
        <v>21</v>
      </c>
      <c r="W63" s="184" t="s">
        <v>15</v>
      </c>
      <c r="X63" s="173"/>
      <c r="Y63" s="182" t="s">
        <v>14</v>
      </c>
      <c r="Z63" s="182" t="s">
        <v>13</v>
      </c>
      <c r="AA63" s="182" t="s">
        <v>12</v>
      </c>
      <c r="AB63" s="183" t="s">
        <v>20</v>
      </c>
      <c r="AC63" s="184" t="s">
        <v>21</v>
      </c>
      <c r="AD63" s="184" t="s">
        <v>15</v>
      </c>
      <c r="AE63" s="173"/>
      <c r="AF63" s="182" t="s">
        <v>14</v>
      </c>
      <c r="AG63" s="182" t="s">
        <v>13</v>
      </c>
      <c r="AH63" s="182" t="s">
        <v>12</v>
      </c>
      <c r="AI63" s="183" t="s">
        <v>20</v>
      </c>
      <c r="AJ63" s="184" t="s">
        <v>21</v>
      </c>
      <c r="AK63" s="184" t="s">
        <v>15</v>
      </c>
      <c r="AL63" s="173"/>
      <c r="AM63" s="182" t="s">
        <v>14</v>
      </c>
      <c r="AN63" s="182" t="s">
        <v>13</v>
      </c>
      <c r="AO63" s="182" t="s">
        <v>12</v>
      </c>
      <c r="AP63" s="183" t="s">
        <v>20</v>
      </c>
      <c r="AQ63" s="184" t="s">
        <v>21</v>
      </c>
      <c r="AR63" s="184" t="s">
        <v>15</v>
      </c>
      <c r="AS63" s="173"/>
      <c r="AT63" s="182" t="s">
        <v>14</v>
      </c>
      <c r="AU63" s="182" t="s">
        <v>13</v>
      </c>
      <c r="AV63" s="182" t="s">
        <v>12</v>
      </c>
      <c r="AW63" s="183" t="s">
        <v>20</v>
      </c>
      <c r="AX63" s="184" t="s">
        <v>21</v>
      </c>
      <c r="AY63" s="184" t="s">
        <v>15</v>
      </c>
    </row>
    <row r="64" spans="1:51" s="168" customFormat="1" ht="13.8" thickBot="1" x14ac:dyDescent="0.3">
      <c r="A64" s="193" t="s">
        <v>189</v>
      </c>
      <c r="B64" s="185">
        <v>2</v>
      </c>
      <c r="C64" s="115">
        <f t="shared" ref="C64:F69" si="144">K64+R64+Y64+AF64+AM64+AT64</f>
        <v>100</v>
      </c>
      <c r="D64" s="115">
        <f t="shared" si="144"/>
        <v>9</v>
      </c>
      <c r="E64" s="115">
        <f t="shared" si="144"/>
        <v>0</v>
      </c>
      <c r="F64" s="115">
        <f t="shared" si="144"/>
        <v>0</v>
      </c>
      <c r="G64" s="186">
        <f t="shared" ref="G64:G69" si="145">IF($C$81=0,0,C64/$C$81)</f>
        <v>0.29585798816568049</v>
      </c>
      <c r="H64" s="186">
        <f t="shared" ref="H64:H70" si="146">IF($D$81=0,0,D64/$D$81)</f>
        <v>1.8</v>
      </c>
      <c r="I64" s="187">
        <f t="shared" ref="I64:I69" si="147">$B64</f>
        <v>2</v>
      </c>
      <c r="J64" s="144" t="str">
        <f t="shared" ref="J64:J69" si="148">A64</f>
        <v>Marybai Huking</v>
      </c>
      <c r="K64" s="157">
        <v>24</v>
      </c>
      <c r="L64" s="146">
        <v>1</v>
      </c>
      <c r="M64" s="147"/>
      <c r="N64" s="147"/>
      <c r="O64" s="188">
        <f t="shared" ref="O64:O69" si="149">IF($K$81=0,0,K64/$K$81)</f>
        <v>0.24</v>
      </c>
      <c r="P64" s="188">
        <f t="shared" ref="P64:P70" si="150">IF($L$81=0,0,L64/$L$81)</f>
        <v>0.5</v>
      </c>
      <c r="Q64" s="187">
        <f t="shared" ref="Q64:Q69" si="151">$B64</f>
        <v>2</v>
      </c>
      <c r="R64" s="157">
        <v>20</v>
      </c>
      <c r="S64" s="146">
        <v>4</v>
      </c>
      <c r="T64" s="147"/>
      <c r="U64" s="147"/>
      <c r="V64" s="188">
        <f t="shared" ref="V64:V69" si="152">IF($R$81=0,0,R64/$R$81)</f>
        <v>0.3125</v>
      </c>
      <c r="W64" s="188">
        <f t="shared" ref="W64:W70" si="153">IF($S$81=0,0,S64/$S$81)</f>
        <v>0</v>
      </c>
      <c r="X64" s="187">
        <f t="shared" ref="X64:X69" si="154">$B64</f>
        <v>2</v>
      </c>
      <c r="Y64" s="157">
        <v>18</v>
      </c>
      <c r="Z64" s="146">
        <v>2</v>
      </c>
      <c r="AA64" s="147"/>
      <c r="AB64" s="147"/>
      <c r="AC64" s="188">
        <f t="shared" ref="AC64:AC69" si="155">IF($Y$81=0,0,Y64/$Y$81)</f>
        <v>0.19148936170212766</v>
      </c>
      <c r="AD64" s="188">
        <f t="shared" ref="AD64:AD70" si="156">IF($Z$81=0,0,Z64/$Z$81)</f>
        <v>1</v>
      </c>
      <c r="AE64" s="187">
        <f t="shared" ref="AE64:AE69" si="157">$B64</f>
        <v>2</v>
      </c>
      <c r="AF64" s="157">
        <v>29</v>
      </c>
      <c r="AG64" s="146">
        <v>2</v>
      </c>
      <c r="AH64" s="147"/>
      <c r="AI64" s="147"/>
      <c r="AJ64" s="188">
        <f t="shared" ref="AJ64:AJ69" si="158">IF($AF$81=0,0,AF64/$AF$81)</f>
        <v>0.36249999999999999</v>
      </c>
      <c r="AK64" s="188">
        <f t="shared" ref="AK64:AK70" si="159">IF($AG$81=0,0,AG64/$AG$81)</f>
        <v>2</v>
      </c>
      <c r="AL64" s="187">
        <f t="shared" ref="AL64:AL69" si="160">$B64</f>
        <v>2</v>
      </c>
      <c r="AM64" s="157">
        <v>3</v>
      </c>
      <c r="AN64" s="146"/>
      <c r="AO64" s="147"/>
      <c r="AP64" s="147"/>
      <c r="AQ64" s="188">
        <f t="shared" ref="AQ64:AQ69" si="161">IF($AM$81=0,0,AM64/$AM$81)</f>
        <v>0</v>
      </c>
      <c r="AR64" s="188">
        <f t="shared" ref="AR64:AR70" si="162">IF($AN$81=0,0,AN64/$AN$81)</f>
        <v>0</v>
      </c>
      <c r="AS64" s="187">
        <f t="shared" ref="AS64:AS69" si="163">$B64</f>
        <v>2</v>
      </c>
      <c r="AT64" s="145">
        <v>6</v>
      </c>
      <c r="AU64" s="146"/>
      <c r="AV64" s="147"/>
      <c r="AW64" s="147"/>
      <c r="AX64" s="188">
        <f t="shared" ref="AX64:AX69" si="164">IF($AT$81=0,0,AT64/$AT$81)</f>
        <v>0</v>
      </c>
      <c r="AY64" s="188">
        <f t="shared" ref="AY64:AY70" si="165">IF($AU$81=0,0,AU64/$AU$81)</f>
        <v>0</v>
      </c>
    </row>
    <row r="65" spans="1:51" s="168" customFormat="1" ht="13.8" thickBot="1" x14ac:dyDescent="0.3">
      <c r="A65" s="193" t="s">
        <v>190</v>
      </c>
      <c r="B65" s="185">
        <v>3</v>
      </c>
      <c r="C65" s="115">
        <f t="shared" si="144"/>
        <v>182</v>
      </c>
      <c r="D65" s="115">
        <f t="shared" si="144"/>
        <v>3</v>
      </c>
      <c r="E65" s="115">
        <f t="shared" si="144"/>
        <v>0</v>
      </c>
      <c r="F65" s="115">
        <f t="shared" si="144"/>
        <v>0</v>
      </c>
      <c r="G65" s="186">
        <f t="shared" si="145"/>
        <v>0.53846153846153844</v>
      </c>
      <c r="H65" s="186">
        <f t="shared" si="146"/>
        <v>0.6</v>
      </c>
      <c r="I65" s="187">
        <f t="shared" si="147"/>
        <v>3</v>
      </c>
      <c r="J65" s="144" t="str">
        <f t="shared" si="148"/>
        <v>Tasha Everett</v>
      </c>
      <c r="K65" s="157">
        <v>28</v>
      </c>
      <c r="L65" s="146"/>
      <c r="M65" s="147"/>
      <c r="N65" s="147"/>
      <c r="O65" s="188">
        <f t="shared" si="149"/>
        <v>0.28000000000000003</v>
      </c>
      <c r="P65" s="188">
        <f t="shared" si="150"/>
        <v>0</v>
      </c>
      <c r="Q65" s="187">
        <f t="shared" si="151"/>
        <v>3</v>
      </c>
      <c r="R65" s="157">
        <v>24</v>
      </c>
      <c r="S65" s="146">
        <v>1</v>
      </c>
      <c r="T65" s="147"/>
      <c r="U65" s="147"/>
      <c r="V65" s="188">
        <f t="shared" si="152"/>
        <v>0.375</v>
      </c>
      <c r="W65" s="188">
        <f t="shared" si="153"/>
        <v>0</v>
      </c>
      <c r="X65" s="187">
        <f t="shared" si="154"/>
        <v>3</v>
      </c>
      <c r="Y65" s="157">
        <v>32</v>
      </c>
      <c r="Z65" s="146"/>
      <c r="AA65" s="147"/>
      <c r="AB65" s="147"/>
      <c r="AC65" s="188">
        <f t="shared" si="155"/>
        <v>0.34042553191489361</v>
      </c>
      <c r="AD65" s="188">
        <f t="shared" si="156"/>
        <v>0</v>
      </c>
      <c r="AE65" s="187">
        <f t="shared" si="157"/>
        <v>3</v>
      </c>
      <c r="AF65" s="157">
        <v>23</v>
      </c>
      <c r="AG65" s="146">
        <v>2</v>
      </c>
      <c r="AH65" s="147"/>
      <c r="AI65" s="147"/>
      <c r="AJ65" s="188">
        <f t="shared" si="158"/>
        <v>0.28749999999999998</v>
      </c>
      <c r="AK65" s="188">
        <f t="shared" si="159"/>
        <v>2</v>
      </c>
      <c r="AL65" s="187">
        <f t="shared" si="160"/>
        <v>3</v>
      </c>
      <c r="AM65" s="157">
        <v>41</v>
      </c>
      <c r="AN65" s="146"/>
      <c r="AO65" s="147"/>
      <c r="AP65" s="147"/>
      <c r="AQ65" s="188">
        <f t="shared" si="161"/>
        <v>0</v>
      </c>
      <c r="AR65" s="188">
        <f t="shared" si="162"/>
        <v>0</v>
      </c>
      <c r="AS65" s="187">
        <f t="shared" si="163"/>
        <v>3</v>
      </c>
      <c r="AT65" s="145">
        <v>34</v>
      </c>
      <c r="AU65" s="146"/>
      <c r="AV65" s="147"/>
      <c r="AW65" s="147"/>
      <c r="AX65" s="188">
        <f t="shared" si="164"/>
        <v>0</v>
      </c>
      <c r="AY65" s="188">
        <f t="shared" si="165"/>
        <v>0</v>
      </c>
    </row>
    <row r="66" spans="1:51" s="168" customFormat="1" ht="13.8" thickBot="1" x14ac:dyDescent="0.3">
      <c r="A66" s="193" t="s">
        <v>191</v>
      </c>
      <c r="B66" s="185">
        <v>7</v>
      </c>
      <c r="C66" s="115">
        <f t="shared" si="144"/>
        <v>273</v>
      </c>
      <c r="D66" s="115">
        <f t="shared" si="144"/>
        <v>18</v>
      </c>
      <c r="E66" s="115">
        <f t="shared" si="144"/>
        <v>3</v>
      </c>
      <c r="F66" s="115">
        <f t="shared" si="144"/>
        <v>2</v>
      </c>
      <c r="G66" s="186">
        <f t="shared" si="145"/>
        <v>0.80769230769230771</v>
      </c>
      <c r="H66" s="186">
        <f t="shared" si="146"/>
        <v>3.6</v>
      </c>
      <c r="I66" s="187">
        <f t="shared" si="147"/>
        <v>7</v>
      </c>
      <c r="J66" s="144" t="str">
        <f t="shared" si="148"/>
        <v>Eliana Mason</v>
      </c>
      <c r="K66" s="157">
        <v>36</v>
      </c>
      <c r="L66" s="146"/>
      <c r="M66" s="147"/>
      <c r="N66" s="147"/>
      <c r="O66" s="188">
        <f t="shared" si="149"/>
        <v>0.36</v>
      </c>
      <c r="P66" s="188">
        <f t="shared" si="150"/>
        <v>0</v>
      </c>
      <c r="Q66" s="187">
        <f t="shared" si="151"/>
        <v>7</v>
      </c>
      <c r="R66" s="157">
        <v>45</v>
      </c>
      <c r="S66" s="146">
        <v>7</v>
      </c>
      <c r="T66" s="147">
        <v>1</v>
      </c>
      <c r="U66" s="147">
        <v>1</v>
      </c>
      <c r="V66" s="188">
        <f t="shared" si="152"/>
        <v>0.703125</v>
      </c>
      <c r="W66" s="188">
        <f t="shared" si="153"/>
        <v>0</v>
      </c>
      <c r="X66" s="187">
        <f t="shared" si="154"/>
        <v>7</v>
      </c>
      <c r="Y66" s="157">
        <v>47</v>
      </c>
      <c r="Z66" s="146">
        <v>2</v>
      </c>
      <c r="AA66" s="147">
        <v>2</v>
      </c>
      <c r="AB66" s="147">
        <v>1</v>
      </c>
      <c r="AC66" s="188">
        <f t="shared" si="155"/>
        <v>0.5</v>
      </c>
      <c r="AD66" s="188">
        <f t="shared" si="156"/>
        <v>1</v>
      </c>
      <c r="AE66" s="187">
        <f t="shared" si="157"/>
        <v>7</v>
      </c>
      <c r="AF66" s="157">
        <v>40</v>
      </c>
      <c r="AG66" s="146">
        <v>4</v>
      </c>
      <c r="AH66" s="147"/>
      <c r="AI66" s="147"/>
      <c r="AJ66" s="188">
        <f t="shared" si="158"/>
        <v>0.5</v>
      </c>
      <c r="AK66" s="188">
        <f t="shared" si="159"/>
        <v>4</v>
      </c>
      <c r="AL66" s="187">
        <f t="shared" si="160"/>
        <v>7</v>
      </c>
      <c r="AM66" s="157">
        <v>48</v>
      </c>
      <c r="AN66" s="146">
        <v>4</v>
      </c>
      <c r="AO66" s="147"/>
      <c r="AP66" s="147"/>
      <c r="AQ66" s="188">
        <f t="shared" si="161"/>
        <v>0</v>
      </c>
      <c r="AR66" s="188">
        <f t="shared" si="162"/>
        <v>0</v>
      </c>
      <c r="AS66" s="187">
        <f t="shared" si="163"/>
        <v>7</v>
      </c>
      <c r="AT66" s="145">
        <v>57</v>
      </c>
      <c r="AU66" s="146">
        <v>1</v>
      </c>
      <c r="AV66" s="147"/>
      <c r="AW66" s="147"/>
      <c r="AX66" s="188">
        <f t="shared" si="164"/>
        <v>0</v>
      </c>
      <c r="AY66" s="188">
        <f t="shared" si="165"/>
        <v>0</v>
      </c>
    </row>
    <row r="67" spans="1:51" s="168" customFormat="1" ht="13.8" thickBot="1" x14ac:dyDescent="0.3">
      <c r="A67" s="193"/>
      <c r="B67" s="185"/>
      <c r="C67" s="115">
        <f t="shared" si="144"/>
        <v>0</v>
      </c>
      <c r="D67" s="115">
        <f t="shared" si="144"/>
        <v>0</v>
      </c>
      <c r="E67" s="115">
        <f t="shared" si="144"/>
        <v>0</v>
      </c>
      <c r="F67" s="115">
        <f t="shared" si="144"/>
        <v>0</v>
      </c>
      <c r="G67" s="186">
        <f t="shared" si="145"/>
        <v>0</v>
      </c>
      <c r="H67" s="186">
        <f t="shared" si="146"/>
        <v>0</v>
      </c>
      <c r="I67" s="187">
        <f t="shared" si="147"/>
        <v>0</v>
      </c>
      <c r="J67" s="144">
        <f t="shared" si="148"/>
        <v>0</v>
      </c>
      <c r="K67" s="157"/>
      <c r="L67" s="146"/>
      <c r="M67" s="147"/>
      <c r="N67" s="147"/>
      <c r="O67" s="188">
        <f t="shared" si="149"/>
        <v>0</v>
      </c>
      <c r="P67" s="188">
        <f t="shared" si="150"/>
        <v>0</v>
      </c>
      <c r="Q67" s="187">
        <f t="shared" si="151"/>
        <v>0</v>
      </c>
      <c r="R67" s="157"/>
      <c r="S67" s="146"/>
      <c r="T67" s="147"/>
      <c r="U67" s="147"/>
      <c r="V67" s="188">
        <f t="shared" si="152"/>
        <v>0</v>
      </c>
      <c r="W67" s="188">
        <f t="shared" si="153"/>
        <v>0</v>
      </c>
      <c r="X67" s="187">
        <f t="shared" si="154"/>
        <v>0</v>
      </c>
      <c r="Y67" s="157"/>
      <c r="Z67" s="146"/>
      <c r="AA67" s="147"/>
      <c r="AB67" s="147"/>
      <c r="AC67" s="188">
        <f t="shared" si="155"/>
        <v>0</v>
      </c>
      <c r="AD67" s="188">
        <f t="shared" si="156"/>
        <v>0</v>
      </c>
      <c r="AE67" s="187">
        <f t="shared" si="157"/>
        <v>0</v>
      </c>
      <c r="AF67" s="157"/>
      <c r="AG67" s="146"/>
      <c r="AH67" s="147"/>
      <c r="AI67" s="147"/>
      <c r="AJ67" s="188">
        <f t="shared" si="158"/>
        <v>0</v>
      </c>
      <c r="AK67" s="188">
        <f t="shared" si="159"/>
        <v>0</v>
      </c>
      <c r="AL67" s="187">
        <f t="shared" si="160"/>
        <v>0</v>
      </c>
      <c r="AM67" s="157"/>
      <c r="AN67" s="146"/>
      <c r="AO67" s="147"/>
      <c r="AP67" s="147"/>
      <c r="AQ67" s="188">
        <f t="shared" si="161"/>
        <v>0</v>
      </c>
      <c r="AR67" s="188">
        <f t="shared" si="162"/>
        <v>0</v>
      </c>
      <c r="AS67" s="187">
        <f t="shared" si="163"/>
        <v>0</v>
      </c>
      <c r="AT67" s="145"/>
      <c r="AU67" s="146"/>
      <c r="AV67" s="147"/>
      <c r="AW67" s="147"/>
      <c r="AX67" s="188">
        <f t="shared" si="164"/>
        <v>0</v>
      </c>
      <c r="AY67" s="188">
        <f t="shared" si="165"/>
        <v>0</v>
      </c>
    </row>
    <row r="68" spans="1:51" s="168" customFormat="1" ht="13.8" thickBot="1" x14ac:dyDescent="0.3">
      <c r="A68" s="149"/>
      <c r="B68" s="185"/>
      <c r="C68" s="115">
        <f t="shared" si="144"/>
        <v>0</v>
      </c>
      <c r="D68" s="115">
        <f t="shared" si="144"/>
        <v>0</v>
      </c>
      <c r="E68" s="115">
        <f t="shared" si="144"/>
        <v>0</v>
      </c>
      <c r="F68" s="115">
        <f t="shared" si="144"/>
        <v>0</v>
      </c>
      <c r="G68" s="186">
        <f t="shared" si="145"/>
        <v>0</v>
      </c>
      <c r="H68" s="186">
        <f t="shared" si="146"/>
        <v>0</v>
      </c>
      <c r="I68" s="187">
        <f t="shared" si="147"/>
        <v>0</v>
      </c>
      <c r="J68" s="144">
        <f t="shared" si="148"/>
        <v>0</v>
      </c>
      <c r="K68" s="157"/>
      <c r="L68" s="146"/>
      <c r="M68" s="147"/>
      <c r="N68" s="147"/>
      <c r="O68" s="188">
        <f t="shared" si="149"/>
        <v>0</v>
      </c>
      <c r="P68" s="188">
        <f t="shared" si="150"/>
        <v>0</v>
      </c>
      <c r="Q68" s="187">
        <f t="shared" si="151"/>
        <v>0</v>
      </c>
      <c r="R68" s="157"/>
      <c r="S68" s="146"/>
      <c r="T68" s="147"/>
      <c r="U68" s="147"/>
      <c r="V68" s="188">
        <f t="shared" si="152"/>
        <v>0</v>
      </c>
      <c r="W68" s="188">
        <f t="shared" si="153"/>
        <v>0</v>
      </c>
      <c r="X68" s="187">
        <f t="shared" si="154"/>
        <v>0</v>
      </c>
      <c r="Y68" s="157"/>
      <c r="Z68" s="146"/>
      <c r="AA68" s="147"/>
      <c r="AB68" s="147"/>
      <c r="AC68" s="188">
        <f t="shared" si="155"/>
        <v>0</v>
      </c>
      <c r="AD68" s="188">
        <f t="shared" si="156"/>
        <v>0</v>
      </c>
      <c r="AE68" s="187">
        <f t="shared" si="157"/>
        <v>0</v>
      </c>
      <c r="AF68" s="157"/>
      <c r="AG68" s="146"/>
      <c r="AH68" s="147"/>
      <c r="AI68" s="147"/>
      <c r="AJ68" s="188">
        <f t="shared" si="158"/>
        <v>0</v>
      </c>
      <c r="AK68" s="188">
        <f t="shared" si="159"/>
        <v>0</v>
      </c>
      <c r="AL68" s="187">
        <f t="shared" si="160"/>
        <v>0</v>
      </c>
      <c r="AM68" s="157"/>
      <c r="AN68" s="146"/>
      <c r="AO68" s="147"/>
      <c r="AP68" s="147"/>
      <c r="AQ68" s="188">
        <f t="shared" si="161"/>
        <v>0</v>
      </c>
      <c r="AR68" s="188">
        <f t="shared" si="162"/>
        <v>0</v>
      </c>
      <c r="AS68" s="187">
        <f t="shared" si="163"/>
        <v>0</v>
      </c>
      <c r="AT68" s="145"/>
      <c r="AU68" s="146"/>
      <c r="AV68" s="147"/>
      <c r="AW68" s="147"/>
      <c r="AX68" s="188">
        <f t="shared" si="164"/>
        <v>0</v>
      </c>
      <c r="AY68" s="188">
        <f t="shared" si="165"/>
        <v>0</v>
      </c>
    </row>
    <row r="69" spans="1:51" s="168" customFormat="1" ht="13.8" thickBot="1" x14ac:dyDescent="0.3">
      <c r="A69" s="149"/>
      <c r="B69" s="185"/>
      <c r="C69" s="115">
        <f t="shared" si="144"/>
        <v>0</v>
      </c>
      <c r="D69" s="115">
        <f t="shared" si="144"/>
        <v>0</v>
      </c>
      <c r="E69" s="115">
        <f t="shared" si="144"/>
        <v>0</v>
      </c>
      <c r="F69" s="115">
        <f t="shared" si="144"/>
        <v>0</v>
      </c>
      <c r="G69" s="186">
        <f t="shared" si="145"/>
        <v>0</v>
      </c>
      <c r="H69" s="186">
        <f t="shared" si="146"/>
        <v>0</v>
      </c>
      <c r="I69" s="187">
        <f t="shared" si="147"/>
        <v>0</v>
      </c>
      <c r="J69" s="144">
        <f t="shared" si="148"/>
        <v>0</v>
      </c>
      <c r="K69" s="145"/>
      <c r="L69" s="146"/>
      <c r="M69" s="147"/>
      <c r="N69" s="147"/>
      <c r="O69" s="188">
        <f t="shared" si="149"/>
        <v>0</v>
      </c>
      <c r="P69" s="188">
        <f t="shared" si="150"/>
        <v>0</v>
      </c>
      <c r="Q69" s="187">
        <f t="shared" si="151"/>
        <v>0</v>
      </c>
      <c r="R69" s="145"/>
      <c r="S69" s="146"/>
      <c r="T69" s="147"/>
      <c r="U69" s="147"/>
      <c r="V69" s="188">
        <f t="shared" si="152"/>
        <v>0</v>
      </c>
      <c r="W69" s="188">
        <f t="shared" si="153"/>
        <v>0</v>
      </c>
      <c r="X69" s="187">
        <f t="shared" si="154"/>
        <v>0</v>
      </c>
      <c r="Y69" s="145"/>
      <c r="Z69" s="146"/>
      <c r="AA69" s="147"/>
      <c r="AB69" s="147"/>
      <c r="AC69" s="188">
        <f t="shared" si="155"/>
        <v>0</v>
      </c>
      <c r="AD69" s="188">
        <f t="shared" si="156"/>
        <v>0</v>
      </c>
      <c r="AE69" s="187">
        <f t="shared" si="157"/>
        <v>0</v>
      </c>
      <c r="AF69" s="145"/>
      <c r="AG69" s="146"/>
      <c r="AH69" s="147"/>
      <c r="AI69" s="147"/>
      <c r="AJ69" s="188">
        <f t="shared" si="158"/>
        <v>0</v>
      </c>
      <c r="AK69" s="188">
        <f t="shared" si="159"/>
        <v>0</v>
      </c>
      <c r="AL69" s="187">
        <f t="shared" si="160"/>
        <v>0</v>
      </c>
      <c r="AM69" s="145"/>
      <c r="AN69" s="146"/>
      <c r="AO69" s="147"/>
      <c r="AP69" s="147"/>
      <c r="AQ69" s="188">
        <f t="shared" si="161"/>
        <v>0</v>
      </c>
      <c r="AR69" s="188">
        <f t="shared" si="162"/>
        <v>0</v>
      </c>
      <c r="AS69" s="187">
        <f t="shared" si="163"/>
        <v>0</v>
      </c>
      <c r="AT69" s="145"/>
      <c r="AU69" s="146"/>
      <c r="AV69" s="147"/>
      <c r="AW69" s="147"/>
      <c r="AX69" s="188">
        <f t="shared" si="164"/>
        <v>0</v>
      </c>
      <c r="AY69" s="188">
        <f t="shared" si="165"/>
        <v>0</v>
      </c>
    </row>
    <row r="70" spans="1:51" s="168" customFormat="1" ht="13.8" thickBot="1" x14ac:dyDescent="0.3">
      <c r="A70" s="189" t="s">
        <v>24</v>
      </c>
      <c r="B70" s="189"/>
      <c r="C70" s="115"/>
      <c r="D70" s="189">
        <f>L70+S70+Z70+AG70+AN70+AU70</f>
        <v>0</v>
      </c>
      <c r="E70" s="115"/>
      <c r="F70" s="115"/>
      <c r="G70" s="114"/>
      <c r="H70" s="186">
        <f t="shared" si="146"/>
        <v>0</v>
      </c>
      <c r="I70" s="173"/>
      <c r="J70" s="190" t="s">
        <v>24</v>
      </c>
      <c r="K70" s="191"/>
      <c r="L70" s="155"/>
      <c r="M70" s="192"/>
      <c r="N70" s="192"/>
      <c r="O70" s="188"/>
      <c r="P70" s="188">
        <f t="shared" si="150"/>
        <v>0</v>
      </c>
      <c r="Q70" s="173"/>
      <c r="R70" s="191"/>
      <c r="S70" s="155"/>
      <c r="T70" s="192"/>
      <c r="U70" s="192"/>
      <c r="V70" s="188"/>
      <c r="W70" s="188">
        <f t="shared" si="153"/>
        <v>0</v>
      </c>
      <c r="X70" s="173"/>
      <c r="Y70" s="191"/>
      <c r="Z70" s="155"/>
      <c r="AA70" s="192"/>
      <c r="AB70" s="192"/>
      <c r="AC70" s="188"/>
      <c r="AD70" s="188">
        <f t="shared" si="156"/>
        <v>0</v>
      </c>
      <c r="AE70" s="173"/>
      <c r="AF70" s="191"/>
      <c r="AG70" s="155"/>
      <c r="AH70" s="192"/>
      <c r="AI70" s="192"/>
      <c r="AJ70" s="188"/>
      <c r="AK70" s="188">
        <f t="shared" si="159"/>
        <v>0</v>
      </c>
      <c r="AL70" s="173"/>
      <c r="AM70" s="191"/>
      <c r="AN70" s="155"/>
      <c r="AO70" s="192"/>
      <c r="AP70" s="192"/>
      <c r="AQ70" s="188"/>
      <c r="AR70" s="188">
        <f t="shared" si="162"/>
        <v>0</v>
      </c>
      <c r="AS70" s="173"/>
      <c r="AT70" s="191"/>
      <c r="AU70" s="155"/>
      <c r="AV70" s="192"/>
      <c r="AW70" s="192"/>
      <c r="AX70" s="188"/>
      <c r="AY70" s="188">
        <f t="shared" si="165"/>
        <v>0</v>
      </c>
    </row>
    <row r="71" spans="1:51" s="168" customFormat="1" ht="13.8" thickBot="1" x14ac:dyDescent="0.3">
      <c r="A71" s="197"/>
      <c r="B71" s="197"/>
      <c r="C71" s="116">
        <f t="shared" ref="C71" si="166">SUM(C64:C69)</f>
        <v>555</v>
      </c>
      <c r="D71" s="117">
        <f>SUM(D64:D70)</f>
        <v>30</v>
      </c>
      <c r="E71" s="118">
        <f t="shared" ref="E71:H71" si="167">SUM(E64:E69)</f>
        <v>3</v>
      </c>
      <c r="F71" s="119">
        <f t="shared" si="167"/>
        <v>2</v>
      </c>
      <c r="G71" s="120">
        <f t="shared" si="167"/>
        <v>1.6420118343195267</v>
      </c>
      <c r="H71" s="121">
        <f t="shared" si="167"/>
        <v>6</v>
      </c>
      <c r="I71" s="173"/>
      <c r="J71" s="192"/>
      <c r="K71" s="116">
        <f>SUM(K64:K69)</f>
        <v>88</v>
      </c>
      <c r="L71" s="117">
        <f>SUM(L64:L70)</f>
        <v>1</v>
      </c>
      <c r="M71" s="118">
        <f>SUM(M64:M69)</f>
        <v>0</v>
      </c>
      <c r="N71" s="119">
        <f>SUM(N64:N69)</f>
        <v>0</v>
      </c>
      <c r="O71" s="122">
        <f>SUM(O64:O69)</f>
        <v>0.88</v>
      </c>
      <c r="P71" s="123">
        <f>SUM(P64:P70)</f>
        <v>0.5</v>
      </c>
      <c r="Q71" s="173"/>
      <c r="R71" s="116">
        <f>SUM(R64:R69)</f>
        <v>89</v>
      </c>
      <c r="S71" s="117">
        <f>SUM(S64:S70)</f>
        <v>12</v>
      </c>
      <c r="T71" s="118">
        <f>SUM(T64:T69)</f>
        <v>1</v>
      </c>
      <c r="U71" s="119">
        <f>SUM(U64:U69)</f>
        <v>1</v>
      </c>
      <c r="V71" s="122">
        <f>SUM(V64:V69)</f>
        <v>1.390625</v>
      </c>
      <c r="W71" s="123">
        <f>SUM(W64:W70)</f>
        <v>0</v>
      </c>
      <c r="X71" s="173"/>
      <c r="Y71" s="116">
        <f>SUM(Y64:Y69)</f>
        <v>97</v>
      </c>
      <c r="Z71" s="117">
        <f>SUM(Z64:Z70)</f>
        <v>4</v>
      </c>
      <c r="AA71" s="118">
        <f>SUM(AA64:AA69)</f>
        <v>2</v>
      </c>
      <c r="AB71" s="119">
        <f>SUM(AB64:AB69)</f>
        <v>1</v>
      </c>
      <c r="AC71" s="122">
        <f>SUM(AC64:AC69)</f>
        <v>1.0319148936170213</v>
      </c>
      <c r="AD71" s="123">
        <f>SUM(AD64:AD70)</f>
        <v>2</v>
      </c>
      <c r="AE71" s="173"/>
      <c r="AF71" s="116">
        <f>SUM(AF64:AF69)</f>
        <v>92</v>
      </c>
      <c r="AG71" s="117">
        <f>SUM(AG64:AG70)</f>
        <v>8</v>
      </c>
      <c r="AH71" s="118">
        <f>SUM(AH64:AH69)</f>
        <v>0</v>
      </c>
      <c r="AI71" s="119">
        <f>SUM(AI64:AI69)</f>
        <v>0</v>
      </c>
      <c r="AJ71" s="122">
        <f>SUM(AJ64:AJ69)</f>
        <v>1.1499999999999999</v>
      </c>
      <c r="AK71" s="123">
        <f>SUM(AK64:AK70)</f>
        <v>8</v>
      </c>
      <c r="AL71" s="173"/>
      <c r="AM71" s="116">
        <f>SUM(AM64:AM69)</f>
        <v>92</v>
      </c>
      <c r="AN71" s="117">
        <f>SUM(AN64:AN70)</f>
        <v>4</v>
      </c>
      <c r="AO71" s="118">
        <f>SUM(AO64:AO69)</f>
        <v>0</v>
      </c>
      <c r="AP71" s="119">
        <f>SUM(AP64:AP69)</f>
        <v>0</v>
      </c>
      <c r="AQ71" s="122">
        <f>SUM(AQ64:AQ69)</f>
        <v>0</v>
      </c>
      <c r="AR71" s="123">
        <f>SUM(AR64:AR70)</f>
        <v>0</v>
      </c>
      <c r="AS71" s="173"/>
      <c r="AT71" s="116">
        <f>SUM(AT64:AT69)</f>
        <v>97</v>
      </c>
      <c r="AU71" s="117">
        <f>SUM(AU64:AU70)</f>
        <v>1</v>
      </c>
      <c r="AV71" s="118">
        <f>SUM(AV64:AV69)</f>
        <v>0</v>
      </c>
      <c r="AW71" s="119">
        <f>SUM(AW64:AW69)</f>
        <v>0</v>
      </c>
      <c r="AX71" s="122">
        <f>SUM(AX64:AX69)</f>
        <v>0</v>
      </c>
      <c r="AY71" s="123">
        <f>SUM(AY64:AY70)</f>
        <v>0</v>
      </c>
    </row>
    <row r="72" spans="1:51" s="168" customFormat="1" ht="14.4" thickBot="1" x14ac:dyDescent="0.3">
      <c r="A72" s="363" t="s">
        <v>155</v>
      </c>
      <c r="B72" s="363"/>
      <c r="C72" s="364"/>
      <c r="D72" s="364"/>
      <c r="E72" s="364"/>
      <c r="F72" s="364"/>
      <c r="G72" s="364"/>
      <c r="H72" s="364"/>
      <c r="I72" s="173"/>
      <c r="J72" s="134" t="s">
        <v>63</v>
      </c>
      <c r="K72" s="178" t="s">
        <v>16</v>
      </c>
      <c r="L72" s="134" t="s">
        <v>86</v>
      </c>
      <c r="M72" s="178"/>
      <c r="N72" s="178"/>
      <c r="O72" s="134" t="s">
        <v>165</v>
      </c>
      <c r="P72" s="179"/>
      <c r="Q72" s="173"/>
      <c r="R72" s="178" t="s">
        <v>16</v>
      </c>
      <c r="S72" s="134" t="s">
        <v>156</v>
      </c>
      <c r="T72" s="178"/>
      <c r="U72" s="178"/>
      <c r="V72" s="134" t="s">
        <v>168</v>
      </c>
      <c r="W72" s="179"/>
      <c r="X72" s="173"/>
      <c r="Y72" s="178" t="s">
        <v>16</v>
      </c>
      <c r="Z72" s="134" t="s">
        <v>10</v>
      </c>
      <c r="AA72" s="178"/>
      <c r="AB72" s="178"/>
      <c r="AC72" s="134" t="s">
        <v>159</v>
      </c>
      <c r="AD72" s="179"/>
      <c r="AE72" s="173"/>
      <c r="AF72" s="178" t="s">
        <v>16</v>
      </c>
      <c r="AG72" s="134" t="s">
        <v>161</v>
      </c>
      <c r="AH72" s="178"/>
      <c r="AI72" s="178"/>
      <c r="AJ72" s="134" t="s">
        <v>281</v>
      </c>
      <c r="AK72" s="179"/>
      <c r="AL72" s="173"/>
      <c r="AM72" s="178" t="s">
        <v>16</v>
      </c>
      <c r="AN72" s="134"/>
      <c r="AO72" s="178"/>
      <c r="AP72" s="178"/>
      <c r="AQ72" s="134" t="s">
        <v>18</v>
      </c>
      <c r="AR72" s="178"/>
      <c r="AS72" s="173"/>
      <c r="AT72" s="178" t="s">
        <v>16</v>
      </c>
      <c r="AU72" s="134"/>
      <c r="AV72" s="178"/>
      <c r="AW72" s="178"/>
      <c r="AX72" s="134" t="s">
        <v>18</v>
      </c>
      <c r="AY72" s="179"/>
    </row>
    <row r="73" spans="1:51" s="168" customFormat="1" ht="40.200000000000003" thickBot="1" x14ac:dyDescent="0.3">
      <c r="A73" s="113" t="s">
        <v>0</v>
      </c>
      <c r="B73" s="113" t="s">
        <v>73</v>
      </c>
      <c r="C73" s="113" t="s">
        <v>1</v>
      </c>
      <c r="D73" s="113" t="s">
        <v>4</v>
      </c>
      <c r="E73" s="113" t="s">
        <v>2</v>
      </c>
      <c r="F73" s="113" t="s">
        <v>3</v>
      </c>
      <c r="G73" s="103" t="s">
        <v>7</v>
      </c>
      <c r="H73" s="103" t="s">
        <v>6</v>
      </c>
      <c r="I73" s="173"/>
      <c r="J73" s="181" t="s">
        <v>0</v>
      </c>
      <c r="K73" s="182" t="s">
        <v>14</v>
      </c>
      <c r="L73" s="182" t="s">
        <v>13</v>
      </c>
      <c r="M73" s="182" t="s">
        <v>12</v>
      </c>
      <c r="N73" s="183" t="s">
        <v>20</v>
      </c>
      <c r="O73" s="184" t="s">
        <v>21</v>
      </c>
      <c r="P73" s="184" t="s">
        <v>15</v>
      </c>
      <c r="Q73" s="173"/>
      <c r="R73" s="182" t="s">
        <v>14</v>
      </c>
      <c r="S73" s="182" t="s">
        <v>13</v>
      </c>
      <c r="T73" s="182" t="s">
        <v>12</v>
      </c>
      <c r="U73" s="183" t="s">
        <v>20</v>
      </c>
      <c r="V73" s="184" t="s">
        <v>21</v>
      </c>
      <c r="W73" s="184" t="s">
        <v>15</v>
      </c>
      <c r="X73" s="173"/>
      <c r="Y73" s="182" t="s">
        <v>14</v>
      </c>
      <c r="Z73" s="182" t="s">
        <v>13</v>
      </c>
      <c r="AA73" s="182" t="s">
        <v>12</v>
      </c>
      <c r="AB73" s="183" t="s">
        <v>20</v>
      </c>
      <c r="AC73" s="184" t="s">
        <v>21</v>
      </c>
      <c r="AD73" s="184" t="s">
        <v>15</v>
      </c>
      <c r="AE73" s="173"/>
      <c r="AF73" s="182" t="s">
        <v>14</v>
      </c>
      <c r="AG73" s="182" t="s">
        <v>13</v>
      </c>
      <c r="AH73" s="182" t="s">
        <v>12</v>
      </c>
      <c r="AI73" s="183" t="s">
        <v>20</v>
      </c>
      <c r="AJ73" s="184" t="s">
        <v>21</v>
      </c>
      <c r="AK73" s="184" t="s">
        <v>15</v>
      </c>
      <c r="AL73" s="173"/>
      <c r="AM73" s="182" t="s">
        <v>14</v>
      </c>
      <c r="AN73" s="182" t="s">
        <v>13</v>
      </c>
      <c r="AO73" s="182" t="s">
        <v>12</v>
      </c>
      <c r="AP73" s="183" t="s">
        <v>20</v>
      </c>
      <c r="AQ73" s="184" t="s">
        <v>21</v>
      </c>
      <c r="AR73" s="184" t="s">
        <v>15</v>
      </c>
      <c r="AS73" s="173"/>
      <c r="AT73" s="182" t="s">
        <v>14</v>
      </c>
      <c r="AU73" s="182" t="s">
        <v>13</v>
      </c>
      <c r="AV73" s="182" t="s">
        <v>12</v>
      </c>
      <c r="AW73" s="183" t="s">
        <v>20</v>
      </c>
      <c r="AX73" s="184" t="s">
        <v>21</v>
      </c>
      <c r="AY73" s="184" t="s">
        <v>15</v>
      </c>
    </row>
    <row r="74" spans="1:51" s="168" customFormat="1" ht="13.8" thickBot="1" x14ac:dyDescent="0.3">
      <c r="A74" s="193" t="s">
        <v>192</v>
      </c>
      <c r="B74" s="185">
        <v>1</v>
      </c>
      <c r="C74" s="115">
        <f t="shared" ref="C74:F79" si="168">K74+R74+Y74+AF74+AM74+AT74</f>
        <v>158</v>
      </c>
      <c r="D74" s="115">
        <f t="shared" si="168"/>
        <v>2</v>
      </c>
      <c r="E74" s="115">
        <f t="shared" si="168"/>
        <v>1</v>
      </c>
      <c r="F74" s="115">
        <f t="shared" si="168"/>
        <v>1</v>
      </c>
      <c r="G74" s="186">
        <f t="shared" ref="G74:G79" si="169">IF($C$81=0,0,C74/$C$81)</f>
        <v>0.46745562130177515</v>
      </c>
      <c r="H74" s="186">
        <f t="shared" ref="H74:H80" si="170">IF($D$81=0,0,D74/$D$81)</f>
        <v>0.4</v>
      </c>
      <c r="I74" s="187">
        <f t="shared" ref="I74:I79" si="171">$B74</f>
        <v>1</v>
      </c>
      <c r="J74" s="144" t="str">
        <f t="shared" ref="J74:J79" si="172">A74</f>
        <v>Tarah Sawler</v>
      </c>
      <c r="K74" s="157">
        <v>50</v>
      </c>
      <c r="L74" s="146"/>
      <c r="M74" s="147">
        <v>1</v>
      </c>
      <c r="N74" s="147">
        <v>1</v>
      </c>
      <c r="O74" s="188">
        <f t="shared" ref="O74:O79" si="173">IF($K$81=0,0,K74/$K$81)</f>
        <v>0.5</v>
      </c>
      <c r="P74" s="188">
        <f t="shared" ref="P74:P80" si="174">IF($L$81=0,0,L74/$L$81)</f>
        <v>0</v>
      </c>
      <c r="Q74" s="187">
        <f t="shared" ref="Q74:Q79" si="175">$B74</f>
        <v>1</v>
      </c>
      <c r="R74" s="157">
        <v>30</v>
      </c>
      <c r="S74" s="146"/>
      <c r="T74" s="147"/>
      <c r="U74" s="147"/>
      <c r="V74" s="188">
        <f t="shared" ref="V74:V79" si="176">IF($R$81=0,0,R74/$R$81)</f>
        <v>0.46875</v>
      </c>
      <c r="W74" s="188">
        <f t="shared" ref="W74:W80" si="177">IF($S$81=0,0,S74/$S$81)</f>
        <v>0</v>
      </c>
      <c r="X74" s="187">
        <f t="shared" ref="X74:X79" si="178">$B74</f>
        <v>1</v>
      </c>
      <c r="Y74" s="157">
        <v>50</v>
      </c>
      <c r="Z74" s="146">
        <v>1</v>
      </c>
      <c r="AA74" s="147"/>
      <c r="AB74" s="147"/>
      <c r="AC74" s="188">
        <f t="shared" ref="AC74:AC79" si="179">IF($Y$81=0,0,Y74/$Y$81)</f>
        <v>0.53191489361702127</v>
      </c>
      <c r="AD74" s="188">
        <f t="shared" ref="AD74:AD80" si="180">IF($Z$81=0,0,Z74/$Z$81)</f>
        <v>0.5</v>
      </c>
      <c r="AE74" s="187">
        <f t="shared" ref="AE74:AE79" si="181">$B74</f>
        <v>1</v>
      </c>
      <c r="AF74" s="157">
        <v>28</v>
      </c>
      <c r="AG74" s="146">
        <v>1</v>
      </c>
      <c r="AH74" s="147"/>
      <c r="AI74" s="147"/>
      <c r="AJ74" s="188">
        <f t="shared" ref="AJ74:AJ79" si="182">IF($AF$81=0,0,AF74/$AF$81)</f>
        <v>0.35</v>
      </c>
      <c r="AK74" s="188">
        <f t="shared" ref="AK74:AK80" si="183">IF($AG$81=0,0,AG74/$AG$81)</f>
        <v>1</v>
      </c>
      <c r="AL74" s="187">
        <f t="shared" ref="AL74:AL79" si="184">$B74</f>
        <v>1</v>
      </c>
      <c r="AM74" s="157"/>
      <c r="AN74" s="146"/>
      <c r="AO74" s="147"/>
      <c r="AP74" s="147"/>
      <c r="AQ74" s="188">
        <f t="shared" ref="AQ74:AQ79" si="185">IF($AM$81=0,0,AM74/$AM$81)</f>
        <v>0</v>
      </c>
      <c r="AR74" s="188">
        <f t="shared" ref="AR74:AR80" si="186">IF($AN$81=0,0,AN74/$AN$81)</f>
        <v>0</v>
      </c>
      <c r="AS74" s="187">
        <f t="shared" ref="AS74:AS79" si="187">$B74</f>
        <v>1</v>
      </c>
      <c r="AT74" s="145"/>
      <c r="AU74" s="146"/>
      <c r="AV74" s="147"/>
      <c r="AW74" s="147"/>
      <c r="AX74" s="188">
        <f t="shared" ref="AX74:AX79" si="188">IF($AT$81=0,0,AT74/$AT$81)</f>
        <v>0</v>
      </c>
      <c r="AY74" s="188">
        <f t="shared" ref="AY74:AY80" si="189">IF($AU$81=0,0,AU74/$AU$81)</f>
        <v>0</v>
      </c>
    </row>
    <row r="75" spans="1:51" s="168" customFormat="1" ht="13.8" thickBot="1" x14ac:dyDescent="0.3">
      <c r="A75" s="193" t="s">
        <v>193</v>
      </c>
      <c r="B75" s="185">
        <v>4</v>
      </c>
      <c r="C75" s="115">
        <f t="shared" si="168"/>
        <v>28</v>
      </c>
      <c r="D75" s="115">
        <f t="shared" si="168"/>
        <v>0</v>
      </c>
      <c r="E75" s="115">
        <f t="shared" si="168"/>
        <v>0</v>
      </c>
      <c r="F75" s="115">
        <f t="shared" si="168"/>
        <v>0</v>
      </c>
      <c r="G75" s="186">
        <f t="shared" si="169"/>
        <v>8.2840236686390539E-2</v>
      </c>
      <c r="H75" s="186">
        <f t="shared" si="170"/>
        <v>0</v>
      </c>
      <c r="I75" s="187">
        <f t="shared" si="171"/>
        <v>4</v>
      </c>
      <c r="J75" s="144" t="str">
        <f t="shared" si="172"/>
        <v>Stephanie Berry</v>
      </c>
      <c r="K75" s="157">
        <v>11</v>
      </c>
      <c r="L75" s="146"/>
      <c r="M75" s="147"/>
      <c r="N75" s="147"/>
      <c r="O75" s="188">
        <f t="shared" si="173"/>
        <v>0.11</v>
      </c>
      <c r="P75" s="188">
        <f t="shared" si="174"/>
        <v>0</v>
      </c>
      <c r="Q75" s="187">
        <f t="shared" si="175"/>
        <v>4</v>
      </c>
      <c r="R75" s="157">
        <v>3</v>
      </c>
      <c r="S75" s="146"/>
      <c r="T75" s="147"/>
      <c r="U75" s="147"/>
      <c r="V75" s="188">
        <f t="shared" si="176"/>
        <v>4.6875E-2</v>
      </c>
      <c r="W75" s="188">
        <f t="shared" si="177"/>
        <v>0</v>
      </c>
      <c r="X75" s="187">
        <f t="shared" si="178"/>
        <v>4</v>
      </c>
      <c r="Y75" s="157">
        <v>9</v>
      </c>
      <c r="Z75" s="146"/>
      <c r="AA75" s="147"/>
      <c r="AB75" s="147"/>
      <c r="AC75" s="188">
        <f t="shared" si="179"/>
        <v>9.5744680851063829E-2</v>
      </c>
      <c r="AD75" s="188">
        <f t="shared" si="180"/>
        <v>0</v>
      </c>
      <c r="AE75" s="187">
        <f t="shared" si="181"/>
        <v>4</v>
      </c>
      <c r="AF75" s="157">
        <v>5</v>
      </c>
      <c r="AG75" s="146"/>
      <c r="AH75" s="147"/>
      <c r="AI75" s="147"/>
      <c r="AJ75" s="188">
        <f t="shared" si="182"/>
        <v>6.25E-2</v>
      </c>
      <c r="AK75" s="188">
        <f t="shared" si="183"/>
        <v>0</v>
      </c>
      <c r="AL75" s="187">
        <f t="shared" si="184"/>
        <v>4</v>
      </c>
      <c r="AM75" s="157"/>
      <c r="AN75" s="146"/>
      <c r="AO75" s="147"/>
      <c r="AP75" s="147"/>
      <c r="AQ75" s="188">
        <f t="shared" si="185"/>
        <v>0</v>
      </c>
      <c r="AR75" s="188">
        <f t="shared" si="186"/>
        <v>0</v>
      </c>
      <c r="AS75" s="187">
        <f t="shared" si="187"/>
        <v>4</v>
      </c>
      <c r="AT75" s="145"/>
      <c r="AU75" s="146"/>
      <c r="AV75" s="147"/>
      <c r="AW75" s="147"/>
      <c r="AX75" s="188">
        <f t="shared" si="188"/>
        <v>0</v>
      </c>
      <c r="AY75" s="188">
        <f t="shared" si="189"/>
        <v>0</v>
      </c>
    </row>
    <row r="76" spans="1:51" s="168" customFormat="1" ht="13.8" thickBot="1" x14ac:dyDescent="0.3">
      <c r="A76" s="193" t="s">
        <v>194</v>
      </c>
      <c r="B76" s="185">
        <v>5</v>
      </c>
      <c r="C76" s="115">
        <f t="shared" si="168"/>
        <v>47</v>
      </c>
      <c r="D76" s="115">
        <f t="shared" si="168"/>
        <v>0</v>
      </c>
      <c r="E76" s="115">
        <f t="shared" si="168"/>
        <v>0</v>
      </c>
      <c r="F76" s="115">
        <f t="shared" si="168"/>
        <v>0</v>
      </c>
      <c r="G76" s="186">
        <f t="shared" si="169"/>
        <v>0.13905325443786981</v>
      </c>
      <c r="H76" s="186">
        <f t="shared" si="170"/>
        <v>0</v>
      </c>
      <c r="I76" s="187">
        <f t="shared" si="171"/>
        <v>5</v>
      </c>
      <c r="J76" s="144" t="str">
        <f t="shared" si="172"/>
        <v>Linda MacRae Triff</v>
      </c>
      <c r="K76" s="157"/>
      <c r="L76" s="146"/>
      <c r="M76" s="147"/>
      <c r="N76" s="147"/>
      <c r="O76" s="188">
        <f t="shared" si="173"/>
        <v>0</v>
      </c>
      <c r="P76" s="188">
        <f t="shared" si="174"/>
        <v>0</v>
      </c>
      <c r="Q76" s="187">
        <f t="shared" si="175"/>
        <v>5</v>
      </c>
      <c r="R76" s="157"/>
      <c r="S76" s="146"/>
      <c r="T76" s="147"/>
      <c r="U76" s="147"/>
      <c r="V76" s="188">
        <f t="shared" si="176"/>
        <v>0</v>
      </c>
      <c r="W76" s="188">
        <f t="shared" si="177"/>
        <v>0</v>
      </c>
      <c r="X76" s="187">
        <f t="shared" si="178"/>
        <v>5</v>
      </c>
      <c r="Y76" s="157"/>
      <c r="Z76" s="146"/>
      <c r="AA76" s="147"/>
      <c r="AB76" s="147"/>
      <c r="AC76" s="188">
        <f t="shared" si="179"/>
        <v>0</v>
      </c>
      <c r="AD76" s="188">
        <f t="shared" si="180"/>
        <v>0</v>
      </c>
      <c r="AE76" s="187">
        <f t="shared" si="181"/>
        <v>5</v>
      </c>
      <c r="AF76" s="157">
        <v>47</v>
      </c>
      <c r="AG76" s="146"/>
      <c r="AH76" s="147"/>
      <c r="AI76" s="147"/>
      <c r="AJ76" s="188">
        <f t="shared" si="182"/>
        <v>0.58750000000000002</v>
      </c>
      <c r="AK76" s="188">
        <f t="shared" si="183"/>
        <v>0</v>
      </c>
      <c r="AL76" s="187">
        <f t="shared" si="184"/>
        <v>5</v>
      </c>
      <c r="AM76" s="157"/>
      <c r="AN76" s="146"/>
      <c r="AO76" s="147"/>
      <c r="AP76" s="147"/>
      <c r="AQ76" s="188">
        <f t="shared" si="185"/>
        <v>0</v>
      </c>
      <c r="AR76" s="188">
        <f t="shared" si="186"/>
        <v>0</v>
      </c>
      <c r="AS76" s="187">
        <f t="shared" si="187"/>
        <v>5</v>
      </c>
      <c r="AT76" s="145"/>
      <c r="AU76" s="146"/>
      <c r="AV76" s="147"/>
      <c r="AW76" s="147"/>
      <c r="AX76" s="188">
        <f t="shared" si="188"/>
        <v>0</v>
      </c>
      <c r="AY76" s="188">
        <f t="shared" si="189"/>
        <v>0</v>
      </c>
    </row>
    <row r="77" spans="1:51" s="168" customFormat="1" ht="13.8" thickBot="1" x14ac:dyDescent="0.3">
      <c r="A77" s="193" t="s">
        <v>195</v>
      </c>
      <c r="B77" s="185">
        <v>7</v>
      </c>
      <c r="C77" s="115">
        <f t="shared" si="168"/>
        <v>105</v>
      </c>
      <c r="D77" s="115">
        <f t="shared" si="168"/>
        <v>3</v>
      </c>
      <c r="E77" s="115">
        <f t="shared" si="168"/>
        <v>1</v>
      </c>
      <c r="F77" s="115">
        <f t="shared" si="168"/>
        <v>0</v>
      </c>
      <c r="G77" s="186">
        <f t="shared" si="169"/>
        <v>0.31065088757396447</v>
      </c>
      <c r="H77" s="186">
        <f t="shared" si="170"/>
        <v>0.6</v>
      </c>
      <c r="I77" s="187">
        <f t="shared" si="171"/>
        <v>7</v>
      </c>
      <c r="J77" s="144" t="str">
        <f t="shared" si="172"/>
        <v>Jennie Bovard</v>
      </c>
      <c r="K77" s="157">
        <v>39</v>
      </c>
      <c r="L77" s="146">
        <v>2</v>
      </c>
      <c r="M77" s="147"/>
      <c r="N77" s="147"/>
      <c r="O77" s="188">
        <f t="shared" si="173"/>
        <v>0.39</v>
      </c>
      <c r="P77" s="188">
        <f t="shared" si="174"/>
        <v>1</v>
      </c>
      <c r="Q77" s="187">
        <f t="shared" si="175"/>
        <v>7</v>
      </c>
      <c r="R77" s="157">
        <v>31</v>
      </c>
      <c r="S77" s="146"/>
      <c r="T77" s="147"/>
      <c r="U77" s="147"/>
      <c r="V77" s="188">
        <f t="shared" si="176"/>
        <v>0.484375</v>
      </c>
      <c r="W77" s="188">
        <f t="shared" si="177"/>
        <v>0</v>
      </c>
      <c r="X77" s="187">
        <f t="shared" si="178"/>
        <v>7</v>
      </c>
      <c r="Y77" s="157">
        <v>35</v>
      </c>
      <c r="Z77" s="146">
        <v>1</v>
      </c>
      <c r="AA77" s="147">
        <v>1</v>
      </c>
      <c r="AB77" s="147"/>
      <c r="AC77" s="188">
        <f t="shared" si="179"/>
        <v>0.37234042553191488</v>
      </c>
      <c r="AD77" s="188">
        <f t="shared" si="180"/>
        <v>0.5</v>
      </c>
      <c r="AE77" s="187">
        <f t="shared" si="181"/>
        <v>7</v>
      </c>
      <c r="AF77" s="157"/>
      <c r="AG77" s="146"/>
      <c r="AH77" s="147"/>
      <c r="AI77" s="147"/>
      <c r="AJ77" s="188">
        <f t="shared" si="182"/>
        <v>0</v>
      </c>
      <c r="AK77" s="188">
        <f t="shared" si="183"/>
        <v>0</v>
      </c>
      <c r="AL77" s="187">
        <f t="shared" si="184"/>
        <v>7</v>
      </c>
      <c r="AM77" s="157"/>
      <c r="AN77" s="146"/>
      <c r="AO77" s="147"/>
      <c r="AP77" s="147"/>
      <c r="AQ77" s="188">
        <f t="shared" si="185"/>
        <v>0</v>
      </c>
      <c r="AR77" s="188">
        <f t="shared" si="186"/>
        <v>0</v>
      </c>
      <c r="AS77" s="187">
        <f t="shared" si="187"/>
        <v>7</v>
      </c>
      <c r="AT77" s="145"/>
      <c r="AU77" s="146"/>
      <c r="AV77" s="147"/>
      <c r="AW77" s="147"/>
      <c r="AX77" s="188">
        <f t="shared" si="188"/>
        <v>0</v>
      </c>
      <c r="AY77" s="188">
        <f t="shared" si="189"/>
        <v>0</v>
      </c>
    </row>
    <row r="78" spans="1:51" s="168" customFormat="1" ht="13.8" thickBot="1" x14ac:dyDescent="0.3">
      <c r="A78" s="149"/>
      <c r="B78" s="185"/>
      <c r="C78" s="115">
        <f t="shared" si="168"/>
        <v>0</v>
      </c>
      <c r="D78" s="115">
        <f t="shared" si="168"/>
        <v>0</v>
      </c>
      <c r="E78" s="115">
        <f t="shared" si="168"/>
        <v>0</v>
      </c>
      <c r="F78" s="115">
        <f t="shared" si="168"/>
        <v>0</v>
      </c>
      <c r="G78" s="186">
        <f t="shared" si="169"/>
        <v>0</v>
      </c>
      <c r="H78" s="186">
        <f t="shared" si="170"/>
        <v>0</v>
      </c>
      <c r="I78" s="187">
        <f t="shared" si="171"/>
        <v>0</v>
      </c>
      <c r="J78" s="144">
        <f t="shared" si="172"/>
        <v>0</v>
      </c>
      <c r="K78" s="157"/>
      <c r="L78" s="146"/>
      <c r="M78" s="147"/>
      <c r="N78" s="147"/>
      <c r="O78" s="188">
        <f t="shared" si="173"/>
        <v>0</v>
      </c>
      <c r="P78" s="188">
        <f t="shared" si="174"/>
        <v>0</v>
      </c>
      <c r="Q78" s="187">
        <f t="shared" si="175"/>
        <v>0</v>
      </c>
      <c r="R78" s="157"/>
      <c r="S78" s="146"/>
      <c r="T78" s="147"/>
      <c r="U78" s="147"/>
      <c r="V78" s="188">
        <f t="shared" si="176"/>
        <v>0</v>
      </c>
      <c r="W78" s="188">
        <f t="shared" si="177"/>
        <v>0</v>
      </c>
      <c r="X78" s="187">
        <f t="shared" si="178"/>
        <v>0</v>
      </c>
      <c r="Y78" s="157"/>
      <c r="Z78" s="146"/>
      <c r="AA78" s="147"/>
      <c r="AB78" s="147"/>
      <c r="AC78" s="188">
        <f t="shared" si="179"/>
        <v>0</v>
      </c>
      <c r="AD78" s="188">
        <f t="shared" si="180"/>
        <v>0</v>
      </c>
      <c r="AE78" s="187">
        <f t="shared" si="181"/>
        <v>0</v>
      </c>
      <c r="AF78" s="157"/>
      <c r="AG78" s="146"/>
      <c r="AH78" s="147"/>
      <c r="AI78" s="147"/>
      <c r="AJ78" s="188">
        <f t="shared" si="182"/>
        <v>0</v>
      </c>
      <c r="AK78" s="188">
        <f t="shared" si="183"/>
        <v>0</v>
      </c>
      <c r="AL78" s="187">
        <f t="shared" si="184"/>
        <v>0</v>
      </c>
      <c r="AM78" s="157"/>
      <c r="AN78" s="146"/>
      <c r="AO78" s="147"/>
      <c r="AP78" s="147"/>
      <c r="AQ78" s="188">
        <f t="shared" si="185"/>
        <v>0</v>
      </c>
      <c r="AR78" s="188">
        <f t="shared" si="186"/>
        <v>0</v>
      </c>
      <c r="AS78" s="187">
        <f t="shared" si="187"/>
        <v>0</v>
      </c>
      <c r="AT78" s="145"/>
      <c r="AU78" s="146"/>
      <c r="AV78" s="147"/>
      <c r="AW78" s="147"/>
      <c r="AX78" s="188">
        <f t="shared" si="188"/>
        <v>0</v>
      </c>
      <c r="AY78" s="188">
        <f t="shared" si="189"/>
        <v>0</v>
      </c>
    </row>
    <row r="79" spans="1:51" s="168" customFormat="1" ht="13.8" thickBot="1" x14ac:dyDescent="0.3">
      <c r="A79" s="149"/>
      <c r="B79" s="185"/>
      <c r="C79" s="115">
        <f t="shared" si="168"/>
        <v>0</v>
      </c>
      <c r="D79" s="115">
        <f t="shared" si="168"/>
        <v>0</v>
      </c>
      <c r="E79" s="115">
        <f t="shared" si="168"/>
        <v>0</v>
      </c>
      <c r="F79" s="115">
        <f t="shared" si="168"/>
        <v>0</v>
      </c>
      <c r="G79" s="186">
        <f t="shared" si="169"/>
        <v>0</v>
      </c>
      <c r="H79" s="186">
        <f t="shared" si="170"/>
        <v>0</v>
      </c>
      <c r="I79" s="187">
        <f t="shared" si="171"/>
        <v>0</v>
      </c>
      <c r="J79" s="144">
        <f t="shared" si="172"/>
        <v>0</v>
      </c>
      <c r="K79" s="145"/>
      <c r="L79" s="146"/>
      <c r="M79" s="147"/>
      <c r="N79" s="147"/>
      <c r="O79" s="188">
        <f t="shared" si="173"/>
        <v>0</v>
      </c>
      <c r="P79" s="188">
        <f t="shared" si="174"/>
        <v>0</v>
      </c>
      <c r="Q79" s="187">
        <f t="shared" si="175"/>
        <v>0</v>
      </c>
      <c r="R79" s="145"/>
      <c r="S79" s="146"/>
      <c r="T79" s="147"/>
      <c r="U79" s="147"/>
      <c r="V79" s="188">
        <f t="shared" si="176"/>
        <v>0</v>
      </c>
      <c r="W79" s="188">
        <f t="shared" si="177"/>
        <v>0</v>
      </c>
      <c r="X79" s="187">
        <f t="shared" si="178"/>
        <v>0</v>
      </c>
      <c r="Y79" s="145"/>
      <c r="Z79" s="146"/>
      <c r="AA79" s="147"/>
      <c r="AB79" s="147"/>
      <c r="AC79" s="188">
        <f t="shared" si="179"/>
        <v>0</v>
      </c>
      <c r="AD79" s="188">
        <f t="shared" si="180"/>
        <v>0</v>
      </c>
      <c r="AE79" s="187">
        <f t="shared" si="181"/>
        <v>0</v>
      </c>
      <c r="AF79" s="145"/>
      <c r="AG79" s="146"/>
      <c r="AH79" s="147"/>
      <c r="AI79" s="147"/>
      <c r="AJ79" s="188">
        <f t="shared" si="182"/>
        <v>0</v>
      </c>
      <c r="AK79" s="188">
        <f t="shared" si="183"/>
        <v>0</v>
      </c>
      <c r="AL79" s="187">
        <f t="shared" si="184"/>
        <v>0</v>
      </c>
      <c r="AM79" s="145"/>
      <c r="AN79" s="146"/>
      <c r="AO79" s="147"/>
      <c r="AP79" s="147"/>
      <c r="AQ79" s="188">
        <f t="shared" si="185"/>
        <v>0</v>
      </c>
      <c r="AR79" s="188">
        <f t="shared" si="186"/>
        <v>0</v>
      </c>
      <c r="AS79" s="187">
        <f t="shared" si="187"/>
        <v>0</v>
      </c>
      <c r="AT79" s="145"/>
      <c r="AU79" s="146"/>
      <c r="AV79" s="147"/>
      <c r="AW79" s="147"/>
      <c r="AX79" s="188">
        <f t="shared" si="188"/>
        <v>0</v>
      </c>
      <c r="AY79" s="188">
        <f t="shared" si="189"/>
        <v>0</v>
      </c>
    </row>
    <row r="80" spans="1:51" s="168" customFormat="1" ht="13.8" thickBot="1" x14ac:dyDescent="0.3">
      <c r="A80" s="189" t="s">
        <v>24</v>
      </c>
      <c r="B80" s="189"/>
      <c r="C80" s="115"/>
      <c r="D80" s="189">
        <f>L80+S80+Z80+AG80+AN80+AU80</f>
        <v>0</v>
      </c>
      <c r="E80" s="115"/>
      <c r="F80" s="115"/>
      <c r="G80" s="114"/>
      <c r="H80" s="186">
        <f t="shared" si="170"/>
        <v>0</v>
      </c>
      <c r="I80" s="173"/>
      <c r="J80" s="190" t="s">
        <v>24</v>
      </c>
      <c r="K80" s="191"/>
      <c r="L80" s="155"/>
      <c r="M80" s="192"/>
      <c r="N80" s="192"/>
      <c r="O80" s="188"/>
      <c r="P80" s="188">
        <f t="shared" si="174"/>
        <v>0</v>
      </c>
      <c r="Q80" s="173"/>
      <c r="R80" s="191"/>
      <c r="S80" s="155"/>
      <c r="T80" s="192"/>
      <c r="U80" s="192"/>
      <c r="V80" s="188"/>
      <c r="W80" s="188">
        <f t="shared" si="177"/>
        <v>0</v>
      </c>
      <c r="X80" s="173"/>
      <c r="Y80" s="191"/>
      <c r="Z80" s="155"/>
      <c r="AA80" s="192"/>
      <c r="AB80" s="192"/>
      <c r="AC80" s="188"/>
      <c r="AD80" s="188">
        <f t="shared" si="180"/>
        <v>0</v>
      </c>
      <c r="AE80" s="173"/>
      <c r="AF80" s="191"/>
      <c r="AG80" s="155"/>
      <c r="AH80" s="192"/>
      <c r="AI80" s="192"/>
      <c r="AJ80" s="188"/>
      <c r="AK80" s="188">
        <f t="shared" si="183"/>
        <v>0</v>
      </c>
      <c r="AL80" s="173"/>
      <c r="AM80" s="191"/>
      <c r="AN80" s="155"/>
      <c r="AO80" s="192"/>
      <c r="AP80" s="192"/>
      <c r="AQ80" s="188"/>
      <c r="AR80" s="188">
        <f t="shared" si="186"/>
        <v>0</v>
      </c>
      <c r="AS80" s="173"/>
      <c r="AT80" s="191"/>
      <c r="AU80" s="155"/>
      <c r="AV80" s="192"/>
      <c r="AW80" s="192"/>
      <c r="AX80" s="188"/>
      <c r="AY80" s="188">
        <f t="shared" si="189"/>
        <v>0</v>
      </c>
    </row>
    <row r="81" spans="1:51" s="168" customFormat="1" ht="13.8" thickBot="1" x14ac:dyDescent="0.3">
      <c r="A81" s="197"/>
      <c r="B81" s="197"/>
      <c r="C81" s="116">
        <f t="shared" ref="C81:H81" si="190">SUM(C74:C79)</f>
        <v>338</v>
      </c>
      <c r="D81" s="117">
        <f>SUM(D74:D80)</f>
        <v>5</v>
      </c>
      <c r="E81" s="118">
        <f t="shared" si="190"/>
        <v>2</v>
      </c>
      <c r="F81" s="119">
        <f t="shared" si="190"/>
        <v>1</v>
      </c>
      <c r="G81" s="120">
        <f t="shared" si="190"/>
        <v>1</v>
      </c>
      <c r="H81" s="121">
        <f t="shared" si="190"/>
        <v>1</v>
      </c>
      <c r="I81" s="173"/>
      <c r="J81" s="192"/>
      <c r="K81" s="116">
        <f>SUM(K74:K79)</f>
        <v>100</v>
      </c>
      <c r="L81" s="117">
        <f>SUM(L74:L80)</f>
        <v>2</v>
      </c>
      <c r="M81" s="118">
        <f>SUM(M74:M79)</f>
        <v>1</v>
      </c>
      <c r="N81" s="119">
        <f>SUM(N74:N79)</f>
        <v>1</v>
      </c>
      <c r="O81" s="122">
        <f>SUM(O74:O79)</f>
        <v>1</v>
      </c>
      <c r="P81" s="123">
        <f>SUM(P74:P80)</f>
        <v>1</v>
      </c>
      <c r="Q81" s="173"/>
      <c r="R81" s="116">
        <f>SUM(R74:R79)</f>
        <v>64</v>
      </c>
      <c r="S81" s="117">
        <f>SUM(S74:S80)</f>
        <v>0</v>
      </c>
      <c r="T81" s="118">
        <f>SUM(T74:T79)</f>
        <v>0</v>
      </c>
      <c r="U81" s="119">
        <f>SUM(U74:U79)</f>
        <v>0</v>
      </c>
      <c r="V81" s="122">
        <f>SUM(V74:V79)</f>
        <v>1</v>
      </c>
      <c r="W81" s="123">
        <f>SUM(W74:W80)</f>
        <v>0</v>
      </c>
      <c r="X81" s="173"/>
      <c r="Y81" s="116">
        <f>SUM(Y74:Y79)</f>
        <v>94</v>
      </c>
      <c r="Z81" s="117">
        <f>SUM(Z74:Z80)</f>
        <v>2</v>
      </c>
      <c r="AA81" s="118">
        <f>SUM(AA74:AA79)</f>
        <v>1</v>
      </c>
      <c r="AB81" s="119">
        <f>SUM(AB74:AB79)</f>
        <v>0</v>
      </c>
      <c r="AC81" s="122">
        <f>SUM(AC74:AC79)</f>
        <v>1</v>
      </c>
      <c r="AD81" s="123">
        <f>SUM(AD74:AD80)</f>
        <v>1</v>
      </c>
      <c r="AE81" s="173"/>
      <c r="AF81" s="116">
        <f>SUM(AF74:AF79)</f>
        <v>80</v>
      </c>
      <c r="AG81" s="117">
        <f>SUM(AG74:AG80)</f>
        <v>1</v>
      </c>
      <c r="AH81" s="118">
        <f>SUM(AH74:AH79)</f>
        <v>0</v>
      </c>
      <c r="AI81" s="119">
        <f>SUM(AI74:AI79)</f>
        <v>0</v>
      </c>
      <c r="AJ81" s="122">
        <f>SUM(AJ74:AJ79)</f>
        <v>1</v>
      </c>
      <c r="AK81" s="123">
        <f>SUM(AK74:AK80)</f>
        <v>1</v>
      </c>
      <c r="AL81" s="173"/>
      <c r="AM81" s="116">
        <f>SUM(AM74:AM79)</f>
        <v>0</v>
      </c>
      <c r="AN81" s="117">
        <f>SUM(AN74:AN80)</f>
        <v>0</v>
      </c>
      <c r="AO81" s="118">
        <f>SUM(AO74:AO79)</f>
        <v>0</v>
      </c>
      <c r="AP81" s="119">
        <f>SUM(AP74:AP79)</f>
        <v>0</v>
      </c>
      <c r="AQ81" s="122">
        <f>SUM(AQ74:AQ79)</f>
        <v>0</v>
      </c>
      <c r="AR81" s="123">
        <f>SUM(AR74:AR80)</f>
        <v>0</v>
      </c>
      <c r="AS81" s="173"/>
      <c r="AT81" s="116">
        <f>SUM(AT74:AT79)</f>
        <v>0</v>
      </c>
      <c r="AU81" s="117">
        <f>SUM(AU74:AU80)</f>
        <v>0</v>
      </c>
      <c r="AV81" s="118">
        <f>SUM(AV74:AV79)</f>
        <v>0</v>
      </c>
      <c r="AW81" s="119">
        <f>SUM(AW74:AW79)</f>
        <v>0</v>
      </c>
      <c r="AX81" s="122">
        <f>SUM(AX74:AX79)</f>
        <v>0</v>
      </c>
      <c r="AY81" s="123">
        <f>SUM(AY74:AY80)</f>
        <v>0</v>
      </c>
    </row>
    <row r="82" spans="1:51" s="201" customFormat="1" x14ac:dyDescent="0.25">
      <c r="A82" s="167" t="s">
        <v>124</v>
      </c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</row>
    <row r="83" spans="1:51" s="201" customFormat="1" x14ac:dyDescent="0.25"/>
    <row r="84" spans="1:51" s="201" customFormat="1" x14ac:dyDescent="0.25"/>
    <row r="85" spans="1:51" s="201" customFormat="1" x14ac:dyDescent="0.25"/>
    <row r="86" spans="1:51" s="201" customFormat="1" x14ac:dyDescent="0.25"/>
    <row r="87" spans="1:51" s="201" customFormat="1" x14ac:dyDescent="0.25"/>
    <row r="88" spans="1:51" s="201" customFormat="1" x14ac:dyDescent="0.25"/>
    <row r="89" spans="1:51" s="201" customFormat="1" x14ac:dyDescent="0.25"/>
    <row r="90" spans="1:51" s="201" customFormat="1" x14ac:dyDescent="0.25"/>
    <row r="91" spans="1:51" s="201" customFormat="1" x14ac:dyDescent="0.25"/>
    <row r="92" spans="1:51" s="201" customFormat="1" x14ac:dyDescent="0.25"/>
    <row r="93" spans="1:51" s="201" customFormat="1" x14ac:dyDescent="0.25"/>
    <row r="94" spans="1:51" s="201" customFormat="1" x14ac:dyDescent="0.25"/>
    <row r="95" spans="1:51" s="201" customFormat="1" x14ac:dyDescent="0.25"/>
    <row r="96" spans="1:51" s="201" customFormat="1" x14ac:dyDescent="0.25"/>
    <row r="97" s="201" customFormat="1" x14ac:dyDescent="0.25"/>
    <row r="98" s="201" customFormat="1" x14ac:dyDescent="0.25"/>
    <row r="99" s="201" customFormat="1" x14ac:dyDescent="0.25"/>
    <row r="100" s="201" customFormat="1" x14ac:dyDescent="0.25"/>
    <row r="101" s="201" customFormat="1" x14ac:dyDescent="0.25"/>
    <row r="102" s="201" customFormat="1" x14ac:dyDescent="0.25"/>
    <row r="103" s="201" customFormat="1" x14ac:dyDescent="0.25"/>
    <row r="104" s="201" customFormat="1" x14ac:dyDescent="0.25"/>
    <row r="105" s="201" customFormat="1" x14ac:dyDescent="0.25"/>
    <row r="106" s="201" customFormat="1" x14ac:dyDescent="0.25"/>
    <row r="107" s="201" customFormat="1" x14ac:dyDescent="0.25"/>
    <row r="108" s="201" customFormat="1" x14ac:dyDescent="0.25"/>
    <row r="109" s="201" customFormat="1" x14ac:dyDescent="0.25"/>
    <row r="110" s="201" customFormat="1" x14ac:dyDescent="0.25"/>
    <row r="111" s="201" customFormat="1" x14ac:dyDescent="0.25"/>
    <row r="112" s="201" customFormat="1" x14ac:dyDescent="0.25"/>
    <row r="113" spans="1:2" s="201" customFormat="1" x14ac:dyDescent="0.25"/>
    <row r="114" spans="1:2" s="201" customFormat="1" x14ac:dyDescent="0.25"/>
    <row r="115" spans="1:2" s="201" customFormat="1" x14ac:dyDescent="0.25"/>
    <row r="116" spans="1:2" s="201" customFormat="1" x14ac:dyDescent="0.25"/>
    <row r="117" spans="1:2" s="201" customFormat="1" x14ac:dyDescent="0.25"/>
    <row r="118" spans="1:2" s="201" customFormat="1" x14ac:dyDescent="0.25"/>
    <row r="119" spans="1:2" s="201" customFormat="1" x14ac:dyDescent="0.25"/>
    <row r="120" spans="1:2" s="201" customFormat="1" x14ac:dyDescent="0.25"/>
    <row r="121" spans="1:2" s="201" customFormat="1" x14ac:dyDescent="0.25"/>
    <row r="122" spans="1:2" x14ac:dyDescent="0.25">
      <c r="A122" s="202"/>
      <c r="B122" s="202"/>
    </row>
  </sheetData>
  <sheetProtection password="FAB5" sheet="1" objects="1" scenarios="1"/>
  <mergeCells count="9">
    <mergeCell ref="A42:H42"/>
    <mergeCell ref="A72:H72"/>
    <mergeCell ref="A1:H1"/>
    <mergeCell ref="A2:H2"/>
    <mergeCell ref="A12:H12"/>
    <mergeCell ref="A22:H22"/>
    <mergeCell ref="A32:H32"/>
    <mergeCell ref="A62:H62"/>
    <mergeCell ref="A52:H52"/>
  </mergeCells>
  <printOptions horizontalCentered="1"/>
  <pageMargins left="0.19685039370078741" right="0.19685039370078741" top="0.59055118110236227" bottom="0.59055118110236227" header="0.70866141732283472" footer="0.51181102362204722"/>
  <pageSetup scale="94" orientation="landscape" r:id="rId1"/>
  <headerFooter alignWithMargins="0"/>
  <rowBreaks count="1" manualBreakCount="1">
    <brk id="31" max="16383" man="1"/>
  </rowBreaks>
  <colBreaks count="2" manualBreakCount="2">
    <brk id="8" max="48" man="1"/>
    <brk id="30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Ranking</vt:lpstr>
      <vt:lpstr>Results</vt:lpstr>
      <vt:lpstr>Pools A B C</vt:lpstr>
      <vt:lpstr>Best Scorer Men</vt:lpstr>
      <vt:lpstr>Stats Men</vt:lpstr>
      <vt:lpstr>Best Scorer Women</vt:lpstr>
      <vt:lpstr>Stats Women</vt:lpstr>
      <vt:lpstr>Feuil1</vt:lpstr>
      <vt:lpstr>'Best Scorer Men'!Impression_des_titres</vt:lpstr>
      <vt:lpstr>'Best Scorer Women'!Impression_des_titres</vt:lpstr>
      <vt:lpstr>'Stats Men'!Impression_des_titres</vt:lpstr>
      <vt:lpstr>'Stats Women'!Impression_des_titres</vt:lpstr>
      <vt:lpstr>'Best Scorer Men'!Zone_d_impression</vt:lpstr>
      <vt:lpstr>Ranking!Zone_d_impression</vt:lpstr>
      <vt:lpstr>Results!Zone_d_impression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Chartrand</dc:creator>
  <cp:lastModifiedBy>Communication ASAQ - Surainy Jiménez</cp:lastModifiedBy>
  <cp:lastPrinted>2016-02-05T20:46:37Z</cp:lastPrinted>
  <dcterms:created xsi:type="dcterms:W3CDTF">2010-01-26T00:28:28Z</dcterms:created>
  <dcterms:modified xsi:type="dcterms:W3CDTF">2016-02-12T19:45:36Z</dcterms:modified>
</cp:coreProperties>
</file>